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029"/>
  <workbookPr/>
  <bookViews>
    <workbookView xWindow="65416" yWindow="65416" windowWidth="21840" windowHeight="13140" activeTab="0"/>
  </bookViews>
  <sheets>
    <sheet name="ELISA" sheetId="1" r:id="rId1"/>
  </sheets>
  <definedNames>
    <definedName name="MethodPointer">25436976</definedName>
  </definedNames>
  <calcPr calcId="191029"/>
  <extLst/>
</workbook>
</file>

<file path=xl/sharedStrings.xml><?xml version="1.0" encoding="utf-8"?>
<sst xmlns="http://schemas.openxmlformats.org/spreadsheetml/2006/main" count="67" uniqueCount="58">
  <si>
    <t>Standard-7</t>
  </si>
  <si>
    <t>S1</t>
  </si>
  <si>
    <t>S9</t>
  </si>
  <si>
    <t>S17</t>
  </si>
  <si>
    <t>S25</t>
  </si>
  <si>
    <t>S33</t>
  </si>
  <si>
    <t>Standard-6</t>
  </si>
  <si>
    <t>S2</t>
  </si>
  <si>
    <t>S10</t>
  </si>
  <si>
    <t>S18</t>
  </si>
  <si>
    <t>S26</t>
  </si>
  <si>
    <t>S34</t>
  </si>
  <si>
    <t>Standard-5</t>
  </si>
  <si>
    <t>S3</t>
  </si>
  <si>
    <t>S11</t>
  </si>
  <si>
    <t>S19</t>
  </si>
  <si>
    <t>S27</t>
  </si>
  <si>
    <t>S35</t>
  </si>
  <si>
    <t>Standard-4</t>
  </si>
  <si>
    <t>S4</t>
  </si>
  <si>
    <t>S12</t>
  </si>
  <si>
    <t>S20</t>
  </si>
  <si>
    <t>S28</t>
  </si>
  <si>
    <t>S36</t>
  </si>
  <si>
    <t>Standard-3</t>
  </si>
  <si>
    <t>S5</t>
  </si>
  <si>
    <t>S13</t>
  </si>
  <si>
    <t>S21</t>
  </si>
  <si>
    <t>S29</t>
  </si>
  <si>
    <t>S37</t>
  </si>
  <si>
    <t>Standard-2</t>
  </si>
  <si>
    <t>S6</t>
  </si>
  <si>
    <t>S14</t>
  </si>
  <si>
    <t>S22</t>
  </si>
  <si>
    <t>S30</t>
  </si>
  <si>
    <t>S38</t>
  </si>
  <si>
    <t>Standard-1</t>
  </si>
  <si>
    <t>S7</t>
  </si>
  <si>
    <t>S15</t>
  </si>
  <si>
    <t>S23</t>
  </si>
  <si>
    <t>S31</t>
  </si>
  <si>
    <t>S39</t>
  </si>
  <si>
    <t>Blank</t>
  </si>
  <si>
    <t>S8</t>
  </si>
  <si>
    <t>S16</t>
  </si>
  <si>
    <t>S24</t>
  </si>
  <si>
    <t>S32</t>
  </si>
  <si>
    <t>S40</t>
  </si>
  <si>
    <t>RAW DATA</t>
  </si>
  <si>
    <t>AVERAGE-SUBTRACTED</t>
  </si>
  <si>
    <t>LOGIT</t>
  </si>
  <si>
    <t>y-int=</t>
  </si>
  <si>
    <t>slope=</t>
  </si>
  <si>
    <t>STANDARD</t>
  </si>
  <si>
    <t>SAMPLES</t>
  </si>
  <si>
    <t>Calculated</t>
  </si>
  <si>
    <t>Dilution</t>
  </si>
  <si>
    <t xml:space="preserve">Corrected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</si>
</sst>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0.0%"/>
  </numFmts>
  <fonts count="9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8"/>
      <color rgb="FF0000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</cellStyleXfs>
  <cellXfs count="70">
    <xf numFmtId="0" fontId="0" fillId="0" borderId="0" xfId="0"/>
    <xf numFmtId="0" fontId="0" fillId="0" borderId="0" xfId="171" applyFont="1">
      <alignment/>
      <protection/>
    </xf>
    <xf numFmtId="0" fontId="0" fillId="0" borderId="0" xfId="171">
      <alignment/>
      <protection/>
    </xf>
    <xf numFmtId="1" fontId="0" fillId="0" borderId="0" xfId="171" applyNumberFormat="1">
      <alignment/>
      <protection/>
    </xf>
    <xf numFmtId="165" fontId="0" fillId="4" borderId="2" xfId="164" applyNumberFormat="1" applyFill="1" applyBorder="1" applyAlignment="1">
      <alignment horizontal="center"/>
      <protection/>
    </xf>
    <xf numFmtId="165" fontId="0" fillId="15" borderId="2" xfId="164" applyNumberFormat="1" applyFill="1" applyBorder="1" applyAlignment="1">
      <alignment horizontal="center"/>
      <protection/>
    </xf>
    <xf numFmtId="49" fontId="0" fillId="0" borderId="0" xfId="171" applyNumberFormat="1" applyFont="1">
      <alignment/>
      <protection/>
    </xf>
    <xf numFmtId="49" fontId="0" fillId="0" borderId="0" xfId="171" applyNumberFormat="1" applyFont="1" quotePrefix="1">
      <alignment/>
      <protection/>
    </xf>
    <xf numFmtId="165" fontId="0" fillId="2" borderId="2" xfId="164" applyNumberFormat="1" applyFill="1" applyBorder="1" applyAlignment="1">
      <alignment horizontal="center"/>
      <protection/>
    </xf>
    <xf numFmtId="0" fontId="0" fillId="0" borderId="0" xfId="171" applyAlignment="1">
      <alignment horizontal="center"/>
      <protection/>
    </xf>
    <xf numFmtId="165" fontId="1" fillId="0" borderId="0" xfId="164" applyNumberFormat="1" applyFont="1" applyFill="1" applyBorder="1" applyAlignment="1">
      <alignment horizontal="center"/>
      <protection/>
    </xf>
    <xf numFmtId="165" fontId="1" fillId="0" borderId="3" xfId="164" applyNumberFormat="1" applyFont="1" applyFill="1" applyBorder="1" applyAlignment="1">
      <alignment horizontal="center"/>
      <protection/>
    </xf>
    <xf numFmtId="0" fontId="1" fillId="0" borderId="0" xfId="171" applyFont="1" applyFill="1" applyBorder="1" applyAlignment="1">
      <alignment horizontal="center"/>
      <protection/>
    </xf>
    <xf numFmtId="164" fontId="2" fillId="16" borderId="0" xfId="164" applyNumberFormat="1" applyFont="1" applyFill="1" applyAlignment="1" applyProtection="1">
      <alignment horizontal="left" vertical="center"/>
      <protection locked="0"/>
    </xf>
    <xf numFmtId="0" fontId="0" fillId="0" borderId="0" xfId="171" applyFill="1" applyAlignment="1">
      <alignment horizontal="center"/>
      <protection/>
    </xf>
    <xf numFmtId="1" fontId="0" fillId="0" borderId="0" xfId="171" applyNumberFormat="1" applyFill="1" applyAlignment="1">
      <alignment horizontal="center"/>
      <protection/>
    </xf>
    <xf numFmtId="1" fontId="0" fillId="0" borderId="0" xfId="171" applyNumberFormat="1" applyAlignment="1">
      <alignment horizontal="center"/>
      <protection/>
    </xf>
    <xf numFmtId="49" fontId="0" fillId="0" borderId="0" xfId="171" applyNumberFormat="1">
      <alignment/>
      <protection/>
    </xf>
    <xf numFmtId="165" fontId="0" fillId="0" borderId="0" xfId="164" applyNumberFormat="1" applyBorder="1" applyAlignment="1">
      <alignment horizontal="center"/>
      <protection/>
    </xf>
    <xf numFmtId="164" fontId="2" fillId="17" borderId="0" xfId="164" applyNumberFormat="1" applyFont="1" applyFill="1" applyAlignment="1" applyProtection="1">
      <alignment horizontal="left" vertical="center"/>
      <protection locked="0"/>
    </xf>
    <xf numFmtId="0" fontId="0" fillId="17" borderId="0" xfId="164" applyFill="1" applyAlignment="1">
      <alignment horizontal="center"/>
      <protection/>
    </xf>
    <xf numFmtId="0" fontId="0" fillId="0" borderId="0" xfId="164" applyAlignment="1">
      <alignment horizontal="center"/>
      <protection/>
    </xf>
    <xf numFmtId="0" fontId="0" fillId="0" borderId="0" xfId="171" applyFill="1">
      <alignment/>
      <protection/>
    </xf>
    <xf numFmtId="0" fontId="0" fillId="0" borderId="0" xfId="171" applyBorder="1">
      <alignment/>
      <protection/>
    </xf>
    <xf numFmtId="165" fontId="0" fillId="2" borderId="2" xfId="171" applyNumberFormat="1" applyFill="1" applyBorder="1" applyAlignment="1">
      <alignment horizontal="center"/>
      <protection/>
    </xf>
    <xf numFmtId="165" fontId="0" fillId="0" borderId="2" xfId="171" applyNumberFormat="1" applyFill="1" applyBorder="1" applyAlignment="1">
      <alignment horizontal="center"/>
      <protection/>
    </xf>
    <xf numFmtId="165" fontId="0" fillId="7" borderId="2" xfId="171" applyNumberFormat="1" applyFill="1" applyBorder="1" applyAlignment="1">
      <alignment horizontal="center"/>
      <protection/>
    </xf>
    <xf numFmtId="2" fontId="0" fillId="0" borderId="0" xfId="171" applyNumberFormat="1">
      <alignment/>
      <protection/>
    </xf>
    <xf numFmtId="165" fontId="0" fillId="4" borderId="2" xfId="171" applyNumberFormat="1" applyFill="1" applyBorder="1" applyAlignment="1">
      <alignment horizontal="center"/>
      <protection/>
    </xf>
    <xf numFmtId="166" fontId="0" fillId="0" borderId="0" xfId="171" applyNumberFormat="1">
      <alignment/>
      <protection/>
    </xf>
    <xf numFmtId="165" fontId="0" fillId="0" borderId="0" xfId="164" applyNumberFormat="1" applyBorder="1">
      <alignment/>
      <protection/>
    </xf>
    <xf numFmtId="165" fontId="0" fillId="0" borderId="0" xfId="171" applyNumberFormat="1" applyFill="1" applyBorder="1" applyAlignment="1">
      <alignment horizontal="center"/>
      <protection/>
    </xf>
    <xf numFmtId="164" fontId="2" fillId="0" borderId="4" xfId="164" applyNumberFormat="1" applyFont="1" applyBorder="1" applyAlignment="1" applyProtection="1">
      <alignment horizontal="center" vertical="center"/>
      <protection locked="0"/>
    </xf>
    <xf numFmtId="164" fontId="4" fillId="0" borderId="5" xfId="164" applyNumberFormat="1" applyFont="1" applyBorder="1" applyAlignment="1" applyProtection="1">
      <alignment horizontal="center" vertical="center"/>
      <protection/>
    </xf>
    <xf numFmtId="165" fontId="0" fillId="0" borderId="0" xfId="164" applyNumberFormat="1">
      <alignment/>
      <protection/>
    </xf>
    <xf numFmtId="0" fontId="0" fillId="0" borderId="0" xfId="164">
      <alignment/>
      <protection/>
    </xf>
    <xf numFmtId="2" fontId="0" fillId="0" borderId="0" xfId="164" applyNumberFormat="1" applyAlignment="1">
      <alignment horizontal="center"/>
      <protection/>
    </xf>
    <xf numFmtId="0" fontId="0" fillId="0" borderId="0" xfId="171" applyFont="1" applyAlignment="1">
      <alignment horizontal="center"/>
      <protection/>
    </xf>
    <xf numFmtId="0" fontId="0" fillId="0" borderId="0" xfId="171" applyFont="1" applyBorder="1" applyAlignment="1">
      <alignment horizontal="center"/>
      <protection/>
    </xf>
    <xf numFmtId="0" fontId="5" fillId="0" borderId="6" xfId="164" applyFont="1" applyBorder="1" applyAlignment="1">
      <alignment horizontal="left"/>
      <protection/>
    </xf>
    <xf numFmtId="0" fontId="0" fillId="0" borderId="0" xfId="164" applyBorder="1" applyAlignment="1">
      <alignment horizontal="center"/>
      <protection/>
    </xf>
    <xf numFmtId="164" fontId="2" fillId="0" borderId="0" xfId="164" applyNumberFormat="1" applyFont="1" applyBorder="1" applyAlignment="1" applyProtection="1">
      <alignment horizontal="center" vertical="center"/>
      <protection locked="0"/>
    </xf>
    <xf numFmtId="164" fontId="4" fillId="0" borderId="0" xfId="164" applyNumberFormat="1" applyFont="1" applyBorder="1" applyAlignment="1" applyProtection="1">
      <alignment horizontal="center" vertical="center"/>
      <protection/>
    </xf>
    <xf numFmtId="166" fontId="0" fillId="0" borderId="2" xfId="164" applyNumberFormat="1" applyBorder="1">
      <alignment/>
      <protection/>
    </xf>
    <xf numFmtId="167" fontId="0" fillId="0" borderId="5" xfId="164" applyNumberFormat="1" applyBorder="1" applyAlignment="1">
      <alignment horizontal="center"/>
      <protection/>
    </xf>
    <xf numFmtId="167" fontId="0" fillId="0" borderId="0" xfId="164" applyNumberFormat="1">
      <alignment/>
      <protection/>
    </xf>
    <xf numFmtId="165" fontId="0" fillId="18" borderId="4" xfId="164" applyNumberFormat="1" applyFill="1" applyBorder="1">
      <alignment/>
      <protection/>
    </xf>
    <xf numFmtId="166" fontId="0" fillId="0" borderId="2" xfId="171" applyNumberFormat="1" applyFill="1" applyBorder="1">
      <alignment/>
      <protection/>
    </xf>
    <xf numFmtId="1" fontId="0" fillId="0" borderId="2" xfId="171" applyNumberFormat="1" applyFill="1" applyBorder="1">
      <alignment/>
      <protection/>
    </xf>
    <xf numFmtId="166" fontId="0" fillId="0" borderId="0" xfId="171" applyNumberFormat="1" applyBorder="1">
      <alignment/>
      <protection/>
    </xf>
    <xf numFmtId="2" fontId="0" fillId="0" borderId="0" xfId="164" applyNumberFormat="1">
      <alignment/>
      <protection/>
    </xf>
    <xf numFmtId="167" fontId="0" fillId="0" borderId="0" xfId="171" applyNumberFormat="1" applyBorder="1">
      <alignment/>
      <protection/>
    </xf>
    <xf numFmtId="0" fontId="0" fillId="19" borderId="7" xfId="164" applyFill="1" applyBorder="1">
      <alignment/>
      <protection/>
    </xf>
    <xf numFmtId="2" fontId="0" fillId="0" borderId="2" xfId="171" applyNumberFormat="1" applyFill="1" applyBorder="1">
      <alignment/>
      <protection/>
    </xf>
    <xf numFmtId="166" fontId="0" fillId="0" borderId="0" xfId="171" applyNumberFormat="1" applyFont="1" applyBorder="1" applyAlignment="1">
      <alignment horizontal="right"/>
      <protection/>
    </xf>
    <xf numFmtId="166" fontId="0" fillId="0" borderId="0" xfId="171" applyNumberFormat="1" applyBorder="1" applyAlignment="1">
      <alignment horizontal="right"/>
      <protection/>
    </xf>
    <xf numFmtId="167" fontId="0" fillId="0" borderId="0" xfId="171" applyNumberFormat="1" applyBorder="1" applyAlignment="1">
      <alignment horizontal="right"/>
      <protection/>
    </xf>
    <xf numFmtId="2" fontId="0" fillId="0" borderId="0" xfId="171" applyNumberFormat="1" applyBorder="1">
      <alignment/>
      <protection/>
    </xf>
    <xf numFmtId="2" fontId="0" fillId="0" borderId="0" xfId="171" applyNumberFormat="1" applyFont="1" applyBorder="1">
      <alignment/>
      <protection/>
    </xf>
    <xf numFmtId="9" fontId="0" fillId="0" borderId="0" xfId="171" applyNumberFormat="1" applyBorder="1">
      <alignment/>
      <protection/>
    </xf>
    <xf numFmtId="165" fontId="0" fillId="7" borderId="8" xfId="171" applyNumberFormat="1" applyFill="1" applyBorder="1">
      <alignment/>
      <protection/>
    </xf>
    <xf numFmtId="165" fontId="0" fillId="0" borderId="0" xfId="171" applyNumberFormat="1">
      <alignment/>
      <protection/>
    </xf>
    <xf numFmtId="165" fontId="0" fillId="0" borderId="0" xfId="171" applyNumberFormat="1" applyFill="1" applyBorder="1">
      <alignment/>
      <protection/>
    </xf>
    <xf numFmtId="165" fontId="0" fillId="7" borderId="0" xfId="171" applyNumberFormat="1" applyFill="1" applyBorder="1" applyAlignment="1">
      <alignment horizontal="center"/>
      <protection/>
    </xf>
    <xf numFmtId="165" fontId="3" fillId="4" borderId="9" xfId="0" applyNumberFormat="1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166" fontId="0" fillId="15" borderId="2" xfId="171" applyNumberFormat="1" applyFill="1" applyBorder="1">
      <alignment/>
      <protection/>
    </xf>
    <xf numFmtId="1" fontId="0" fillId="15" borderId="2" xfId="171" applyNumberFormat="1" applyFill="1" applyBorder="1">
      <alignment/>
      <protection/>
    </xf>
    <xf numFmtId="165" fontId="0" fillId="0" borderId="2" xfId="164" applyNumberFormat="1" applyFill="1" applyBorder="1" applyAlignment="1">
      <alignment horizontal="center"/>
      <protection/>
    </xf>
    <xf numFmtId="0" fontId="3" fillId="0" borderId="9" xfId="0" applyFont="1" applyFill="1" applyBorder="1" applyAlignment="1">
      <alignment horizontal="center" vertical="center" wrapText="1"/>
    </xf>
  </cellXfs>
  <cellStyles count="1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10" xfId="20"/>
    <cellStyle name="20% - Accent1 11" xfId="21"/>
    <cellStyle name="20% - Accent1 12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 10" xfId="31"/>
    <cellStyle name="20% - Accent2 11" xfId="32"/>
    <cellStyle name="20% - Accent2 12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 10" xfId="42"/>
    <cellStyle name="20% - Accent3 11" xfId="43"/>
    <cellStyle name="20% - Accent3 12" xfId="44"/>
    <cellStyle name="20% - Accent3 2" xfId="45"/>
    <cellStyle name="20% - Accent3 3" xfId="46"/>
    <cellStyle name="20% - Accent3 4" xfId="47"/>
    <cellStyle name="20% - Accent3 5" xfId="48"/>
    <cellStyle name="20% - Accent3 6" xfId="49"/>
    <cellStyle name="20% - Accent3 7" xfId="50"/>
    <cellStyle name="20% - Accent3 8" xfId="51"/>
    <cellStyle name="20% - Accent3 9" xfId="52"/>
    <cellStyle name="20% - Accent4 10" xfId="53"/>
    <cellStyle name="20% - Accent4 11" xfId="54"/>
    <cellStyle name="20% - Accent4 12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 10" xfId="75"/>
    <cellStyle name="20% - Accent6 11" xfId="76"/>
    <cellStyle name="20% - Accent6 12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40% - Accent1 10" xfId="86"/>
    <cellStyle name="40% - Accent1 11" xfId="87"/>
    <cellStyle name="40% - Accent1 12" xfId="88"/>
    <cellStyle name="40% - Accent1 2" xfId="89"/>
    <cellStyle name="40% - Accent1 3" xfId="90"/>
    <cellStyle name="40% - Accent1 4" xfId="91"/>
    <cellStyle name="40% - Accent1 5" xfId="92"/>
    <cellStyle name="40% - Accent1 6" xfId="93"/>
    <cellStyle name="40% - Accent1 7" xfId="94"/>
    <cellStyle name="40% - Accent1 8" xfId="95"/>
    <cellStyle name="40% - Accent1 9" xfId="96"/>
    <cellStyle name="40% - Accent2 10" xfId="97"/>
    <cellStyle name="40% - Accent2 11" xfId="98"/>
    <cellStyle name="40% - Accent2 12" xfId="99"/>
    <cellStyle name="40% - Accent2 2" xfId="100"/>
    <cellStyle name="40% - Accent2 3" xfId="101"/>
    <cellStyle name="40% - Accent2 4" xfId="102"/>
    <cellStyle name="40% - Accent2 5" xfId="103"/>
    <cellStyle name="40% - Accent2 6" xfId="104"/>
    <cellStyle name="40% - Accent2 7" xfId="105"/>
    <cellStyle name="40% - Accent2 8" xfId="106"/>
    <cellStyle name="40% - Accent2 9" xfId="107"/>
    <cellStyle name="40% - Accent3 10" xfId="108"/>
    <cellStyle name="40% - Accent3 11" xfId="109"/>
    <cellStyle name="40% - Accent3 12" xfId="110"/>
    <cellStyle name="40% - Accent3 2" xfId="111"/>
    <cellStyle name="40% - Accent3 3" xfId="112"/>
    <cellStyle name="40% - Accent3 4" xfId="113"/>
    <cellStyle name="40% - Accent3 5" xfId="114"/>
    <cellStyle name="40% - Accent3 6" xfId="115"/>
    <cellStyle name="40% - Accent3 7" xfId="116"/>
    <cellStyle name="40% - Accent3 8" xfId="117"/>
    <cellStyle name="40% - Accent3 9" xfId="118"/>
    <cellStyle name="40% - Accent4 10" xfId="119"/>
    <cellStyle name="40% - Accent4 11" xfId="120"/>
    <cellStyle name="40% - Accent4 12" xfId="121"/>
    <cellStyle name="40% - Accent4 2" xfId="122"/>
    <cellStyle name="40% - Accent4 3" xfId="123"/>
    <cellStyle name="40% - Accent4 4" xfId="124"/>
    <cellStyle name="40% - Accent4 5" xfId="125"/>
    <cellStyle name="40% - Accent4 6" xfId="126"/>
    <cellStyle name="40% - Accent4 7" xfId="127"/>
    <cellStyle name="40% - Accent4 8" xfId="128"/>
    <cellStyle name="40% - Accent4 9" xfId="129"/>
    <cellStyle name="40% - Accent5 10" xfId="130"/>
    <cellStyle name="40% - Accent5 11" xfId="131"/>
    <cellStyle name="40% - Accent5 12" xfId="132"/>
    <cellStyle name="40% - Accent5 2" xfId="133"/>
    <cellStyle name="40% - Accent5 3" xfId="134"/>
    <cellStyle name="40% - Accent5 4" xfId="135"/>
    <cellStyle name="40% - Accent5 5" xfId="136"/>
    <cellStyle name="40% - Accent5 6" xfId="137"/>
    <cellStyle name="40% - Accent5 7" xfId="138"/>
    <cellStyle name="40% - Accent5 8" xfId="139"/>
    <cellStyle name="40% - Accent5 9" xfId="140"/>
    <cellStyle name="40% - Accent6 10" xfId="141"/>
    <cellStyle name="40% - Accent6 11" xfId="142"/>
    <cellStyle name="40% - Accent6 12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Normal 10" xfId="152"/>
    <cellStyle name="Normal 11" xfId="153"/>
    <cellStyle name="Normal 12" xfId="154"/>
    <cellStyle name="Normal 13" xfId="155"/>
    <cellStyle name="Normal 14" xfId="156"/>
    <cellStyle name="Normal 15" xfId="157"/>
    <cellStyle name="Normal 16" xfId="158"/>
    <cellStyle name="Normal 17" xfId="159"/>
    <cellStyle name="Normal 18" xfId="160"/>
    <cellStyle name="Normal 19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rmal 7 2" xfId="168"/>
    <cellStyle name="Normal 8" xfId="169"/>
    <cellStyle name="Normal 9" xfId="170"/>
    <cellStyle name="Normal_0516071" xfId="171"/>
    <cellStyle name="Note 10" xfId="172"/>
    <cellStyle name="Note 11" xfId="173"/>
    <cellStyle name="Note 12" xfId="174"/>
    <cellStyle name="Note 13" xfId="175"/>
    <cellStyle name="Note 14" xfId="176"/>
    <cellStyle name="Note 15" xfId="177"/>
    <cellStyle name="Note 16" xfId="178"/>
    <cellStyle name="Note 17" xfId="179"/>
    <cellStyle name="Note 2" xfId="180"/>
    <cellStyle name="Note 3" xfId="181"/>
    <cellStyle name="Note 4" xfId="182"/>
    <cellStyle name="Note 5" xfId="183"/>
    <cellStyle name="Note 6" xfId="184"/>
    <cellStyle name="Note 7" xfId="185"/>
    <cellStyle name="Note 8" xfId="186"/>
    <cellStyle name="Note 9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9"/>
          <c:y val="0.208"/>
          <c:w val="0.79725"/>
          <c:h val="0.7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ELISA!$E$11</c:f>
            </c:strRef>
          </c:tx>
          <c:spPr>
            <a:ln w="4762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gradFill rotWithShape="0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og"/>
            <c:dispEq val="1"/>
            <c:dispRSqr val="1"/>
            <c:trendlineLbl>
              <c:layout>
                <c:manualLayout>
                  <c:x val="-0.23625"/>
                  <c:y val="-0.192"/>
                </c:manualLayout>
              </c:layout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ELISA!$B$46:$B$52</c:f>
              <c:numCache/>
            </c:numRef>
          </c:xVal>
          <c:yVal>
            <c:numRef>
              <c:f>ELISA!$C$33:$C$39</c:f>
              <c:numCache/>
            </c:numRef>
          </c:yVal>
          <c:smooth val="0"/>
        </c:ser>
        <c:axId val="35717615"/>
        <c:axId val="53023080"/>
      </c:scatterChart>
      <c:valAx>
        <c:axId val="35717615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53023080"/>
        <c:crossesAt val="0.1"/>
        <c:crossBetween val="midCat"/>
        <c:dispUnits/>
      </c:valAx>
      <c:valAx>
        <c:axId val="53023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5717615"/>
        <c:crossesAt val="0.1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844" r="0.75000000000000844" t="1" header="0.5" footer="0.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52</xdr:row>
      <xdr:rowOff>66675</xdr:rowOff>
    </xdr:from>
    <xdr:to>
      <xdr:col>3</xdr:col>
      <xdr:colOff>857250</xdr:colOff>
      <xdr:row>67</xdr:row>
      <xdr:rowOff>85725</xdr:rowOff>
    </xdr:to>
    <xdr:graphicFrame macro="">
      <xdr:nvGraphicFramePr>
        <xdr:cNvPr id="1034" name="Chart 1"/>
        <xdr:cNvGraphicFramePr/>
      </xdr:nvGraphicFramePr>
      <xdr:xfrm>
        <a:off x="257175" y="8496300"/>
        <a:ext cx="2533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workbookViewId="0" topLeftCell="B61">
      <selection activeCell="O16" sqref="O16"/>
    </sheetView>
  </sheetViews>
  <sheetFormatPr defaultColWidth="8.8515625" defaultRowHeight="12.75"/>
  <cols>
    <col min="1" max="1" width="3.140625" style="2" customWidth="1"/>
    <col min="2" max="2" width="13.00390625" style="2" customWidth="1"/>
    <col min="3" max="3" width="12.8515625" style="2" customWidth="1"/>
    <col min="4" max="5" width="14.28125" style="2" bestFit="1" customWidth="1"/>
    <col min="6" max="6" width="15.00390625" style="2" bestFit="1" customWidth="1"/>
    <col min="7" max="7" width="13.421875" style="2" bestFit="1" customWidth="1"/>
    <col min="8" max="8" width="14.8515625" style="2" customWidth="1"/>
    <col min="9" max="9" width="13.421875" style="2" bestFit="1" customWidth="1"/>
    <col min="10" max="10" width="15.00390625" style="2" bestFit="1" customWidth="1"/>
    <col min="11" max="11" width="13.421875" style="2" bestFit="1" customWidth="1"/>
    <col min="12" max="12" width="14.8515625" style="2" customWidth="1"/>
    <col min="13" max="13" width="15.00390625" style="2" bestFit="1" customWidth="1"/>
    <col min="14" max="14" width="8.8515625" style="2" customWidth="1"/>
    <col min="15" max="15" width="13.140625" style="2" customWidth="1"/>
    <col min="16" max="16384" width="8.8515625" style="2" customWidth="1"/>
  </cols>
  <sheetData>
    <row r="1" spans="2:13" ht="12.75">
      <c r="B1" s="1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2:17" ht="12.75">
      <c r="B2" s="4" t="s">
        <v>0</v>
      </c>
      <c r="C2" s="4" t="s">
        <v>0</v>
      </c>
      <c r="D2" s="5" t="s">
        <v>1</v>
      </c>
      <c r="E2" s="5" t="str">
        <f>D2</f>
        <v>S1</v>
      </c>
      <c r="F2" s="68" t="s">
        <v>2</v>
      </c>
      <c r="G2" s="68" t="str">
        <f>F2</f>
        <v>S9</v>
      </c>
      <c r="H2" s="5" t="s">
        <v>3</v>
      </c>
      <c r="I2" s="5" t="str">
        <f>H2</f>
        <v>S17</v>
      </c>
      <c r="J2" s="68" t="s">
        <v>4</v>
      </c>
      <c r="K2" s="68" t="str">
        <f>J2</f>
        <v>S25</v>
      </c>
      <c r="L2" s="5" t="s">
        <v>5</v>
      </c>
      <c r="M2" s="5" t="str">
        <f>L2</f>
        <v>S33</v>
      </c>
      <c r="Q2" s="6"/>
    </row>
    <row r="3" spans="2:17" ht="12.75">
      <c r="B3" s="4" t="s">
        <v>6</v>
      </c>
      <c r="C3" s="4" t="s">
        <v>6</v>
      </c>
      <c r="D3" s="5" t="s">
        <v>7</v>
      </c>
      <c r="E3" s="5" t="str">
        <f aca="true" t="shared" si="0" ref="E3:G9">D3</f>
        <v>S2</v>
      </c>
      <c r="F3" s="68" t="s">
        <v>8</v>
      </c>
      <c r="G3" s="68" t="str">
        <f t="shared" si="0"/>
        <v>S10</v>
      </c>
      <c r="H3" s="5" t="s">
        <v>9</v>
      </c>
      <c r="I3" s="5" t="str">
        <f aca="true" t="shared" si="1" ref="I3:I9">H3</f>
        <v>S18</v>
      </c>
      <c r="J3" s="68" t="s">
        <v>10</v>
      </c>
      <c r="K3" s="68" t="str">
        <f aca="true" t="shared" si="2" ref="K3:K9">J3</f>
        <v>S26</v>
      </c>
      <c r="L3" s="5" t="s">
        <v>11</v>
      </c>
      <c r="M3" s="5" t="str">
        <f aca="true" t="shared" si="3" ref="M3:M9">L3</f>
        <v>S34</v>
      </c>
      <c r="Q3" s="6"/>
    </row>
    <row r="4" spans="2:17" ht="12.75">
      <c r="B4" s="4" t="s">
        <v>12</v>
      </c>
      <c r="C4" s="4" t="s">
        <v>12</v>
      </c>
      <c r="D4" s="5" t="s">
        <v>13</v>
      </c>
      <c r="E4" s="5" t="str">
        <f t="shared" si="0"/>
        <v>S3</v>
      </c>
      <c r="F4" s="68" t="s">
        <v>14</v>
      </c>
      <c r="G4" s="68" t="str">
        <f t="shared" si="0"/>
        <v>S11</v>
      </c>
      <c r="H4" s="5" t="s">
        <v>15</v>
      </c>
      <c r="I4" s="5" t="str">
        <f t="shared" si="1"/>
        <v>S19</v>
      </c>
      <c r="J4" s="68" t="s">
        <v>16</v>
      </c>
      <c r="K4" s="68" t="str">
        <f t="shared" si="2"/>
        <v>S27</v>
      </c>
      <c r="L4" s="5" t="s">
        <v>17</v>
      </c>
      <c r="M4" s="5" t="str">
        <f t="shared" si="3"/>
        <v>S35</v>
      </c>
      <c r="Q4" s="6"/>
    </row>
    <row r="5" spans="2:17" ht="12.75">
      <c r="B5" s="4" t="s">
        <v>18</v>
      </c>
      <c r="C5" s="4" t="s">
        <v>18</v>
      </c>
      <c r="D5" s="5" t="s">
        <v>19</v>
      </c>
      <c r="E5" s="5" t="str">
        <f t="shared" si="0"/>
        <v>S4</v>
      </c>
      <c r="F5" s="68" t="s">
        <v>20</v>
      </c>
      <c r="G5" s="68" t="str">
        <f t="shared" si="0"/>
        <v>S12</v>
      </c>
      <c r="H5" s="5" t="s">
        <v>21</v>
      </c>
      <c r="I5" s="5" t="str">
        <f t="shared" si="1"/>
        <v>S20</v>
      </c>
      <c r="J5" s="68" t="s">
        <v>22</v>
      </c>
      <c r="K5" s="68" t="str">
        <f t="shared" si="2"/>
        <v>S28</v>
      </c>
      <c r="L5" s="5" t="s">
        <v>23</v>
      </c>
      <c r="M5" s="5" t="str">
        <f t="shared" si="3"/>
        <v>S36</v>
      </c>
      <c r="Q5" s="6"/>
    </row>
    <row r="6" spans="2:17" ht="12.75">
      <c r="B6" s="4" t="s">
        <v>24</v>
      </c>
      <c r="C6" s="4" t="s">
        <v>24</v>
      </c>
      <c r="D6" s="5" t="s">
        <v>25</v>
      </c>
      <c r="E6" s="5" t="str">
        <f t="shared" si="0"/>
        <v>S5</v>
      </c>
      <c r="F6" s="68" t="s">
        <v>26</v>
      </c>
      <c r="G6" s="68" t="str">
        <f t="shared" si="0"/>
        <v>S13</v>
      </c>
      <c r="H6" s="5" t="s">
        <v>27</v>
      </c>
      <c r="I6" s="5" t="str">
        <f t="shared" si="1"/>
        <v>S21</v>
      </c>
      <c r="J6" s="68" t="s">
        <v>28</v>
      </c>
      <c r="K6" s="68" t="str">
        <f t="shared" si="2"/>
        <v>S29</v>
      </c>
      <c r="L6" s="5" t="s">
        <v>29</v>
      </c>
      <c r="M6" s="5" t="str">
        <f t="shared" si="3"/>
        <v>S37</v>
      </c>
      <c r="Q6" s="7"/>
    </row>
    <row r="7" spans="2:17" ht="12.75">
      <c r="B7" s="4" t="s">
        <v>30</v>
      </c>
      <c r="C7" s="4" t="s">
        <v>30</v>
      </c>
      <c r="D7" s="5" t="s">
        <v>31</v>
      </c>
      <c r="E7" s="5" t="str">
        <f t="shared" si="0"/>
        <v>S6</v>
      </c>
      <c r="F7" s="68" t="s">
        <v>32</v>
      </c>
      <c r="G7" s="68" t="str">
        <f t="shared" si="0"/>
        <v>S14</v>
      </c>
      <c r="H7" s="5" t="s">
        <v>33</v>
      </c>
      <c r="I7" s="5" t="str">
        <f t="shared" si="1"/>
        <v>S22</v>
      </c>
      <c r="J7" s="68" t="s">
        <v>34</v>
      </c>
      <c r="K7" s="68" t="str">
        <f t="shared" si="2"/>
        <v>S30</v>
      </c>
      <c r="L7" s="5" t="s">
        <v>35</v>
      </c>
      <c r="M7" s="5" t="str">
        <f t="shared" si="3"/>
        <v>S38</v>
      </c>
      <c r="Q7" s="6"/>
    </row>
    <row r="8" spans="2:13" ht="12.75">
      <c r="B8" s="4" t="s">
        <v>36</v>
      </c>
      <c r="C8" s="4" t="s">
        <v>36</v>
      </c>
      <c r="D8" s="5" t="s">
        <v>37</v>
      </c>
      <c r="E8" s="5" t="str">
        <f t="shared" si="0"/>
        <v>S7</v>
      </c>
      <c r="F8" s="68" t="s">
        <v>38</v>
      </c>
      <c r="G8" s="68" t="str">
        <f t="shared" si="0"/>
        <v>S15</v>
      </c>
      <c r="H8" s="5" t="s">
        <v>39</v>
      </c>
      <c r="I8" s="5" t="str">
        <f t="shared" si="1"/>
        <v>S23</v>
      </c>
      <c r="J8" s="68" t="s">
        <v>40</v>
      </c>
      <c r="K8" s="68" t="str">
        <f t="shared" si="2"/>
        <v>S31</v>
      </c>
      <c r="L8" s="5" t="s">
        <v>41</v>
      </c>
      <c r="M8" s="5" t="str">
        <f t="shared" si="3"/>
        <v>S39</v>
      </c>
    </row>
    <row r="9" spans="2:13" ht="12.75">
      <c r="B9" s="8" t="s">
        <v>42</v>
      </c>
      <c r="C9" s="8" t="s">
        <v>42</v>
      </c>
      <c r="D9" s="5" t="s">
        <v>43</v>
      </c>
      <c r="E9" s="5" t="str">
        <f t="shared" si="0"/>
        <v>S8</v>
      </c>
      <c r="F9" s="68" t="s">
        <v>44</v>
      </c>
      <c r="G9" s="68" t="str">
        <f t="shared" si="0"/>
        <v>S16</v>
      </c>
      <c r="H9" s="5" t="s">
        <v>45</v>
      </c>
      <c r="I9" s="5" t="str">
        <f t="shared" si="1"/>
        <v>S24</v>
      </c>
      <c r="J9" s="68" t="s">
        <v>46</v>
      </c>
      <c r="K9" s="68" t="str">
        <f t="shared" si="2"/>
        <v>S32</v>
      </c>
      <c r="L9" s="5" t="s">
        <v>47</v>
      </c>
      <c r="M9" s="5" t="str">
        <f t="shared" si="3"/>
        <v>S40</v>
      </c>
    </row>
    <row r="10" spans="2:12" ht="12.75">
      <c r="B10" s="9"/>
      <c r="C10" s="9"/>
      <c r="D10" s="9"/>
      <c r="E10" s="9"/>
      <c r="F10" s="10"/>
      <c r="G10" s="10"/>
      <c r="H10" s="9"/>
      <c r="I10" s="11"/>
      <c r="J10" s="14"/>
      <c r="K10" s="14"/>
      <c r="L10" s="12"/>
    </row>
    <row r="11" spans="2:19" ht="12.75">
      <c r="B11" s="13" t="s">
        <v>48</v>
      </c>
      <c r="C11" s="14"/>
      <c r="D11" s="14"/>
      <c r="E11" s="14"/>
      <c r="F11" s="14"/>
      <c r="G11" s="15"/>
      <c r="H11" s="15"/>
      <c r="I11" s="15"/>
      <c r="J11" s="14"/>
      <c r="K11" s="15"/>
      <c r="L11" s="16"/>
      <c r="M11" s="9"/>
      <c r="R11" s="6"/>
      <c r="S11" s="6"/>
    </row>
    <row r="12" spans="2:19" ht="12.75">
      <c r="B12" s="64">
        <v>0.815</v>
      </c>
      <c r="C12" s="64">
        <v>0.807</v>
      </c>
      <c r="D12" s="65">
        <v>0.003</v>
      </c>
      <c r="E12" s="65">
        <v>0.003</v>
      </c>
      <c r="F12" s="69">
        <v>0.003</v>
      </c>
      <c r="G12" s="69">
        <v>0.003</v>
      </c>
      <c r="H12" s="65">
        <v>0.003</v>
      </c>
      <c r="I12" s="65">
        <v>0.003</v>
      </c>
      <c r="J12" s="69">
        <v>0.003</v>
      </c>
      <c r="K12" s="69">
        <v>0.003</v>
      </c>
      <c r="L12" s="65">
        <v>0.003</v>
      </c>
      <c r="M12" s="65">
        <v>0.003</v>
      </c>
      <c r="R12" s="6"/>
      <c r="S12" s="6"/>
    </row>
    <row r="13" spans="2:19" ht="12.75">
      <c r="B13" s="64">
        <v>0.503</v>
      </c>
      <c r="C13" s="64">
        <v>0.543</v>
      </c>
      <c r="D13" s="65">
        <v>0.003</v>
      </c>
      <c r="E13" s="65">
        <v>0.003</v>
      </c>
      <c r="F13" s="69">
        <v>0.003</v>
      </c>
      <c r="G13" s="69">
        <v>0.003</v>
      </c>
      <c r="H13" s="65">
        <v>0.003</v>
      </c>
      <c r="I13" s="65">
        <v>0.003</v>
      </c>
      <c r="J13" s="69">
        <v>0.003</v>
      </c>
      <c r="K13" s="69">
        <v>0.003</v>
      </c>
      <c r="L13" s="65">
        <v>0.003</v>
      </c>
      <c r="M13" s="65">
        <v>0.003</v>
      </c>
      <c r="R13" s="17"/>
      <c r="S13" s="17"/>
    </row>
    <row r="14" spans="2:19" ht="12.75">
      <c r="B14" s="64">
        <v>0.327</v>
      </c>
      <c r="C14" s="64">
        <v>0.338</v>
      </c>
      <c r="D14" s="65">
        <v>0.003</v>
      </c>
      <c r="E14" s="65">
        <v>0.003</v>
      </c>
      <c r="F14" s="69">
        <v>0.003</v>
      </c>
      <c r="G14" s="69">
        <v>0.003</v>
      </c>
      <c r="H14" s="65">
        <v>0.003</v>
      </c>
      <c r="I14" s="65">
        <v>0.003</v>
      </c>
      <c r="J14" s="69">
        <v>0.003</v>
      </c>
      <c r="K14" s="69">
        <v>0.003</v>
      </c>
      <c r="L14" s="65">
        <v>0.003</v>
      </c>
      <c r="M14" s="65">
        <v>0.003</v>
      </c>
      <c r="R14" s="17"/>
      <c r="S14" s="17"/>
    </row>
    <row r="15" spans="2:19" ht="12.75">
      <c r="B15" s="64">
        <v>0.23</v>
      </c>
      <c r="C15" s="64">
        <v>0.23</v>
      </c>
      <c r="D15" s="65">
        <v>0.003</v>
      </c>
      <c r="E15" s="65">
        <v>0.003</v>
      </c>
      <c r="F15" s="69">
        <v>0.003</v>
      </c>
      <c r="G15" s="69">
        <v>0.003</v>
      </c>
      <c r="H15" s="65">
        <v>0.003</v>
      </c>
      <c r="I15" s="65">
        <v>0.003</v>
      </c>
      <c r="J15" s="69">
        <v>0.003</v>
      </c>
      <c r="K15" s="69">
        <v>0.003</v>
      </c>
      <c r="L15" s="65">
        <v>0.003</v>
      </c>
      <c r="M15" s="65">
        <v>0.003</v>
      </c>
      <c r="S15" s="17"/>
    </row>
    <row r="16" spans="2:17" ht="12.75">
      <c r="B16" s="64">
        <v>0.171</v>
      </c>
      <c r="C16" s="64">
        <v>0.176</v>
      </c>
      <c r="D16" s="65">
        <v>0.003</v>
      </c>
      <c r="E16" s="65">
        <v>0.003</v>
      </c>
      <c r="F16" s="69">
        <v>0.003</v>
      </c>
      <c r="G16" s="69">
        <v>0.003</v>
      </c>
      <c r="H16" s="65">
        <v>0.003</v>
      </c>
      <c r="I16" s="65">
        <v>0.003</v>
      </c>
      <c r="J16" s="69">
        <v>0.003</v>
      </c>
      <c r="K16" s="69">
        <v>0.003</v>
      </c>
      <c r="L16" s="65">
        <v>0.003</v>
      </c>
      <c r="M16" s="65">
        <v>0.003</v>
      </c>
      <c r="P16" s="17"/>
      <c r="Q16" s="17"/>
    </row>
    <row r="17" spans="2:13" ht="12.75">
      <c r="B17" s="64">
        <v>0.142</v>
      </c>
      <c r="C17" s="64">
        <v>0.146</v>
      </c>
      <c r="D17" s="65">
        <v>0.003</v>
      </c>
      <c r="E17" s="65">
        <v>0.003</v>
      </c>
      <c r="F17" s="69">
        <v>0.003</v>
      </c>
      <c r="G17" s="69">
        <v>0.003</v>
      </c>
      <c r="H17" s="65">
        <v>0.003</v>
      </c>
      <c r="I17" s="65">
        <v>0.003</v>
      </c>
      <c r="J17" s="69">
        <v>0.003</v>
      </c>
      <c r="K17" s="69">
        <v>0.003</v>
      </c>
      <c r="L17" s="65">
        <v>0.003</v>
      </c>
      <c r="M17" s="65">
        <v>0.003</v>
      </c>
    </row>
    <row r="18" spans="2:13" ht="12.75">
      <c r="B18" s="64">
        <v>0.13</v>
      </c>
      <c r="C18" s="64">
        <v>0.128</v>
      </c>
      <c r="D18" s="65">
        <v>0.003</v>
      </c>
      <c r="E18" s="65">
        <v>0.003</v>
      </c>
      <c r="F18" s="69">
        <v>0.003</v>
      </c>
      <c r="G18" s="69">
        <v>0.003</v>
      </c>
      <c r="H18" s="65">
        <v>0.003</v>
      </c>
      <c r="I18" s="65">
        <v>0.003</v>
      </c>
      <c r="J18" s="69">
        <v>0.003</v>
      </c>
      <c r="K18" s="69">
        <v>0.003</v>
      </c>
      <c r="L18" s="65">
        <v>0.003</v>
      </c>
      <c r="M18" s="65">
        <v>0.003</v>
      </c>
    </row>
    <row r="19" spans="2:13" ht="12.75">
      <c r="B19" s="64">
        <v>0.116</v>
      </c>
      <c r="C19" s="64">
        <v>0.118</v>
      </c>
      <c r="D19" s="65">
        <v>0.003</v>
      </c>
      <c r="E19" s="65">
        <v>0.003</v>
      </c>
      <c r="F19" s="69">
        <v>0.003</v>
      </c>
      <c r="G19" s="69">
        <v>0.003</v>
      </c>
      <c r="H19" s="65">
        <v>0.003</v>
      </c>
      <c r="I19" s="65">
        <v>0.003</v>
      </c>
      <c r="J19" s="69">
        <v>0.003</v>
      </c>
      <c r="K19" s="69">
        <v>0.003</v>
      </c>
      <c r="L19" s="65">
        <v>0.003</v>
      </c>
      <c r="M19" s="65">
        <v>0.003</v>
      </c>
    </row>
    <row r="20" spans="2:13" ht="12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2:18" ht="12.75">
      <c r="B21" s="19" t="s">
        <v>49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  <c r="P21" s="23"/>
      <c r="Q21" s="23"/>
      <c r="R21" s="23"/>
    </row>
    <row r="22" spans="2:18" ht="12.75">
      <c r="B22" s="28" t="str">
        <f>B8</f>
        <v>Standard-1</v>
      </c>
      <c r="C22" s="25">
        <f aca="true" t="shared" si="4" ref="C22:C28">AVERAGE(B12:C12)-AVERAGE(B$19:C$19)</f>
        <v>0.694</v>
      </c>
      <c r="D22" s="26" t="str">
        <f aca="true" t="shared" si="5" ref="D22:D29">D2</f>
        <v>S1</v>
      </c>
      <c r="E22" s="25">
        <f aca="true" t="shared" si="6" ref="E22:E29">AVERAGE(D12:E12)-$C$29</f>
        <v>-0.11399999999999999</v>
      </c>
      <c r="F22" s="26" t="str">
        <f aca="true" t="shared" si="7" ref="F22:F29">F2</f>
        <v>S9</v>
      </c>
      <c r="G22" s="25">
        <f aca="true" t="shared" si="8" ref="G22:G29">AVERAGE(F12:G12)-$C$29</f>
        <v>-0.11399999999999999</v>
      </c>
      <c r="H22" s="26" t="str">
        <f aca="true" t="shared" si="9" ref="H22:H29">H2</f>
        <v>S17</v>
      </c>
      <c r="I22" s="25">
        <f aca="true" t="shared" si="10" ref="I22:I29">AVERAGE(H12:I12)-$C$29</f>
        <v>-0.11399999999999999</v>
      </c>
      <c r="J22" s="26" t="str">
        <f aca="true" t="shared" si="11" ref="J22:J29">J2</f>
        <v>S25</v>
      </c>
      <c r="K22" s="25">
        <f aca="true" t="shared" si="12" ref="K22:K29">AVERAGE(J12:K12)-$C$29</f>
        <v>-0.11399999999999999</v>
      </c>
      <c r="L22" s="26" t="str">
        <f aca="true" t="shared" si="13" ref="L22:L29">L2</f>
        <v>S33</v>
      </c>
      <c r="M22" s="25">
        <f aca="true" t="shared" si="14" ref="M22:M29">AVERAGE(L12:M12)-$C$29</f>
        <v>-0.11399999999999999</v>
      </c>
      <c r="N22" s="22"/>
      <c r="O22" s="23"/>
      <c r="P22" s="23"/>
      <c r="Q22" s="23"/>
      <c r="R22" s="23"/>
    </row>
    <row r="23" spans="1:18" ht="12.75">
      <c r="A23" s="27"/>
      <c r="B23" s="28" t="str">
        <f>B7</f>
        <v>Standard-2</v>
      </c>
      <c r="C23" s="25">
        <f t="shared" si="4"/>
        <v>0.406</v>
      </c>
      <c r="D23" s="26" t="str">
        <f t="shared" si="5"/>
        <v>S2</v>
      </c>
      <c r="E23" s="25">
        <f t="shared" si="6"/>
        <v>-0.11399999999999999</v>
      </c>
      <c r="F23" s="26" t="str">
        <f t="shared" si="7"/>
        <v>S10</v>
      </c>
      <c r="G23" s="25">
        <f t="shared" si="8"/>
        <v>-0.11399999999999999</v>
      </c>
      <c r="H23" s="26" t="str">
        <f t="shared" si="9"/>
        <v>S18</v>
      </c>
      <c r="I23" s="25">
        <f t="shared" si="10"/>
        <v>-0.11399999999999999</v>
      </c>
      <c r="J23" s="26" t="str">
        <f t="shared" si="11"/>
        <v>S26</v>
      </c>
      <c r="K23" s="25">
        <f t="shared" si="12"/>
        <v>-0.11399999999999999</v>
      </c>
      <c r="L23" s="26" t="str">
        <f t="shared" si="13"/>
        <v>S34</v>
      </c>
      <c r="M23" s="25">
        <f t="shared" si="14"/>
        <v>-0.11399999999999999</v>
      </c>
      <c r="N23" s="22"/>
      <c r="O23" s="23"/>
      <c r="P23" s="23"/>
      <c r="Q23" s="23"/>
      <c r="R23" s="23"/>
    </row>
    <row r="24" spans="1:20" ht="12.75">
      <c r="A24" s="29"/>
      <c r="B24" s="28" t="str">
        <f>B6</f>
        <v>Standard-3</v>
      </c>
      <c r="C24" s="25">
        <f t="shared" si="4"/>
        <v>0.21550000000000002</v>
      </c>
      <c r="D24" s="26" t="str">
        <f t="shared" si="5"/>
        <v>S3</v>
      </c>
      <c r="E24" s="25">
        <f t="shared" si="6"/>
        <v>-0.11399999999999999</v>
      </c>
      <c r="F24" s="26" t="str">
        <f t="shared" si="7"/>
        <v>S11</v>
      </c>
      <c r="G24" s="25">
        <f t="shared" si="8"/>
        <v>-0.11399999999999999</v>
      </c>
      <c r="H24" s="26" t="str">
        <f t="shared" si="9"/>
        <v>S19</v>
      </c>
      <c r="I24" s="25">
        <f t="shared" si="10"/>
        <v>-0.11399999999999999</v>
      </c>
      <c r="J24" s="26" t="str">
        <f t="shared" si="11"/>
        <v>S27</v>
      </c>
      <c r="K24" s="25">
        <f t="shared" si="12"/>
        <v>-0.11399999999999999</v>
      </c>
      <c r="L24" s="26" t="str">
        <f t="shared" si="13"/>
        <v>S35</v>
      </c>
      <c r="M24" s="25">
        <f t="shared" si="14"/>
        <v>-0.11399999999999999</v>
      </c>
      <c r="N24" s="22"/>
      <c r="Q24" s="23"/>
      <c r="R24" s="23"/>
      <c r="S24" s="23"/>
      <c r="T24" s="23"/>
    </row>
    <row r="25" spans="1:20" ht="12.75">
      <c r="A25" s="3"/>
      <c r="B25" s="28" t="str">
        <f>B5</f>
        <v>Standard-4</v>
      </c>
      <c r="C25" s="25">
        <f t="shared" si="4"/>
        <v>0.11300000000000002</v>
      </c>
      <c r="D25" s="26" t="str">
        <f t="shared" si="5"/>
        <v>S4</v>
      </c>
      <c r="E25" s="25">
        <f t="shared" si="6"/>
        <v>-0.11399999999999999</v>
      </c>
      <c r="F25" s="26" t="str">
        <f t="shared" si="7"/>
        <v>S12</v>
      </c>
      <c r="G25" s="25">
        <f t="shared" si="8"/>
        <v>-0.11399999999999999</v>
      </c>
      <c r="H25" s="26" t="str">
        <f t="shared" si="9"/>
        <v>S20</v>
      </c>
      <c r="I25" s="25">
        <f t="shared" si="10"/>
        <v>-0.11399999999999999</v>
      </c>
      <c r="J25" s="26" t="str">
        <f t="shared" si="11"/>
        <v>S28</v>
      </c>
      <c r="K25" s="25">
        <f t="shared" si="12"/>
        <v>-0.11399999999999999</v>
      </c>
      <c r="L25" s="26" t="str">
        <f t="shared" si="13"/>
        <v>S36</v>
      </c>
      <c r="M25" s="25">
        <f t="shared" si="14"/>
        <v>-0.11399999999999999</v>
      </c>
      <c r="N25" s="22"/>
      <c r="O25" s="23"/>
      <c r="P25" s="23"/>
      <c r="Q25" s="23"/>
      <c r="R25" s="23"/>
      <c r="S25" s="23"/>
      <c r="T25" s="23"/>
    </row>
    <row r="26" spans="1:20" ht="12.75">
      <c r="A26" s="3"/>
      <c r="B26" s="28" t="str">
        <f>B4</f>
        <v>Standard-5</v>
      </c>
      <c r="C26" s="25">
        <f t="shared" si="4"/>
        <v>0.056499999999999995</v>
      </c>
      <c r="D26" s="26" t="str">
        <f t="shared" si="5"/>
        <v>S5</v>
      </c>
      <c r="E26" s="25">
        <f t="shared" si="6"/>
        <v>-0.11399999999999999</v>
      </c>
      <c r="F26" s="26" t="str">
        <f t="shared" si="7"/>
        <v>S13</v>
      </c>
      <c r="G26" s="25">
        <f t="shared" si="8"/>
        <v>-0.11399999999999999</v>
      </c>
      <c r="H26" s="26" t="str">
        <f t="shared" si="9"/>
        <v>S21</v>
      </c>
      <c r="I26" s="25">
        <f t="shared" si="10"/>
        <v>-0.11399999999999999</v>
      </c>
      <c r="J26" s="26" t="str">
        <f t="shared" si="11"/>
        <v>S29</v>
      </c>
      <c r="K26" s="25">
        <f t="shared" si="12"/>
        <v>-0.11399999999999999</v>
      </c>
      <c r="L26" s="26" t="str">
        <f t="shared" si="13"/>
        <v>S37</v>
      </c>
      <c r="M26" s="25">
        <f t="shared" si="14"/>
        <v>-0.11399999999999999</v>
      </c>
      <c r="N26" s="22"/>
      <c r="O26" s="30"/>
      <c r="P26" s="30"/>
      <c r="Q26" s="23"/>
      <c r="R26" s="23"/>
      <c r="S26" s="23"/>
      <c r="T26" s="23"/>
    </row>
    <row r="27" spans="1:20" ht="12.75">
      <c r="A27" s="3"/>
      <c r="B27" s="28" t="str">
        <f>B3</f>
        <v>Standard-6</v>
      </c>
      <c r="C27" s="25">
        <f t="shared" si="4"/>
        <v>0.026999999999999996</v>
      </c>
      <c r="D27" s="26" t="str">
        <f t="shared" si="5"/>
        <v>S6</v>
      </c>
      <c r="E27" s="25">
        <f t="shared" si="6"/>
        <v>-0.11399999999999999</v>
      </c>
      <c r="F27" s="26" t="str">
        <f t="shared" si="7"/>
        <v>S14</v>
      </c>
      <c r="G27" s="25">
        <f t="shared" si="8"/>
        <v>-0.11399999999999999</v>
      </c>
      <c r="H27" s="26" t="str">
        <f t="shared" si="9"/>
        <v>S22</v>
      </c>
      <c r="I27" s="25">
        <f t="shared" si="10"/>
        <v>-0.11399999999999999</v>
      </c>
      <c r="J27" s="26" t="str">
        <f t="shared" si="11"/>
        <v>S30</v>
      </c>
      <c r="K27" s="25">
        <f t="shared" si="12"/>
        <v>-0.11399999999999999</v>
      </c>
      <c r="L27" s="26" t="str">
        <f t="shared" si="13"/>
        <v>S38</v>
      </c>
      <c r="M27" s="25">
        <f t="shared" si="14"/>
        <v>-0.11399999999999999</v>
      </c>
      <c r="N27" s="22"/>
      <c r="O27" s="30"/>
      <c r="P27" s="30"/>
      <c r="Q27" s="23"/>
      <c r="R27" s="23"/>
      <c r="S27" s="23"/>
      <c r="T27" s="23"/>
    </row>
    <row r="28" spans="1:20" ht="12.75">
      <c r="A28" s="3"/>
      <c r="B28" s="28" t="str">
        <f>B2</f>
        <v>Standard-7</v>
      </c>
      <c r="C28" s="25">
        <f t="shared" si="4"/>
        <v>0.01200000000000001</v>
      </c>
      <c r="D28" s="26" t="str">
        <f t="shared" si="5"/>
        <v>S7</v>
      </c>
      <c r="E28" s="25">
        <f t="shared" si="6"/>
        <v>-0.11399999999999999</v>
      </c>
      <c r="F28" s="26" t="str">
        <f t="shared" si="7"/>
        <v>S15</v>
      </c>
      <c r="G28" s="25">
        <f t="shared" si="8"/>
        <v>-0.11399999999999999</v>
      </c>
      <c r="H28" s="26" t="str">
        <f t="shared" si="9"/>
        <v>S23</v>
      </c>
      <c r="I28" s="25">
        <f t="shared" si="10"/>
        <v>-0.11399999999999999</v>
      </c>
      <c r="J28" s="26" t="str">
        <f t="shared" si="11"/>
        <v>S31</v>
      </c>
      <c r="K28" s="25">
        <f t="shared" si="12"/>
        <v>-0.11399999999999999</v>
      </c>
      <c r="L28" s="26" t="str">
        <f t="shared" si="13"/>
        <v>S39</v>
      </c>
      <c r="M28" s="25">
        <f t="shared" si="14"/>
        <v>-0.11399999999999999</v>
      </c>
      <c r="N28" s="22"/>
      <c r="O28" s="30"/>
      <c r="P28" s="30"/>
      <c r="Q28" s="23"/>
      <c r="R28" s="23"/>
      <c r="S28" s="23"/>
      <c r="T28" s="23"/>
    </row>
    <row r="29" spans="2:20" ht="12.75">
      <c r="B29" s="24" t="str">
        <f>B9</f>
        <v>Blank</v>
      </c>
      <c r="C29" s="25">
        <f>AVERAGE(B$19:C$19)</f>
        <v>0.11699999999999999</v>
      </c>
      <c r="D29" s="26" t="str">
        <f t="shared" si="5"/>
        <v>S8</v>
      </c>
      <c r="E29" s="25">
        <f t="shared" si="6"/>
        <v>-0.11399999999999999</v>
      </c>
      <c r="F29" s="26" t="str">
        <f t="shared" si="7"/>
        <v>S16</v>
      </c>
      <c r="G29" s="25">
        <f t="shared" si="8"/>
        <v>-0.11399999999999999</v>
      </c>
      <c r="H29" s="26" t="str">
        <f t="shared" si="9"/>
        <v>S24</v>
      </c>
      <c r="I29" s="25">
        <f t="shared" si="10"/>
        <v>-0.11399999999999999</v>
      </c>
      <c r="J29" s="26" t="str">
        <f t="shared" si="11"/>
        <v>S32</v>
      </c>
      <c r="K29" s="25">
        <f t="shared" si="12"/>
        <v>-0.11399999999999999</v>
      </c>
      <c r="L29" s="26" t="str">
        <f t="shared" si="13"/>
        <v>S40</v>
      </c>
      <c r="M29" s="25">
        <f t="shared" si="14"/>
        <v>-0.11399999999999999</v>
      </c>
      <c r="O29" s="30"/>
      <c r="P29" s="30"/>
      <c r="Q29" s="23"/>
      <c r="R29" s="23"/>
      <c r="S29" s="23"/>
      <c r="T29" s="23"/>
    </row>
    <row r="30" spans="4:20" ht="12.75">
      <c r="D30" s="63"/>
      <c r="E30" s="31"/>
      <c r="F30" s="63"/>
      <c r="G30" s="31"/>
      <c r="H30" s="63"/>
      <c r="I30" s="31"/>
      <c r="J30" s="63"/>
      <c r="K30" s="31"/>
      <c r="L30" s="63"/>
      <c r="M30" s="31"/>
      <c r="O30" s="30"/>
      <c r="P30" s="30"/>
      <c r="Q30" s="23"/>
      <c r="R30" s="23"/>
      <c r="S30" s="23"/>
      <c r="T30" s="23"/>
    </row>
    <row r="31" spans="2:20" ht="12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O31" s="30"/>
      <c r="P31" s="30"/>
      <c r="Q31" s="23"/>
      <c r="R31" s="23"/>
      <c r="S31" s="23"/>
      <c r="T31" s="23"/>
    </row>
    <row r="32" spans="2:20" ht="12.75">
      <c r="B32" s="13" t="s">
        <v>50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O32" s="30"/>
      <c r="P32" s="30"/>
      <c r="Q32" s="23"/>
      <c r="R32" s="23"/>
      <c r="S32" s="23"/>
      <c r="T32" s="23"/>
    </row>
    <row r="33" spans="2:20" ht="12.75">
      <c r="B33" s="28" t="str">
        <f aca="true" t="shared" si="15" ref="B33:B39">B22</f>
        <v>Standard-1</v>
      </c>
      <c r="C33" s="25">
        <f>LN(C22)</f>
        <v>-0.36528331847533263</v>
      </c>
      <c r="D33" s="26" t="str">
        <f aca="true" t="shared" si="16" ref="D33:D40">D2</f>
        <v>S1</v>
      </c>
      <c r="E33" s="25" t="e">
        <f>LN(E22)</f>
        <v>#NUM!</v>
      </c>
      <c r="F33" s="26" t="str">
        <f aca="true" t="shared" si="17" ref="F33:F40">F2</f>
        <v>S9</v>
      </c>
      <c r="G33" s="25" t="e">
        <f aca="true" t="shared" si="18" ref="G33:G40">LN(G22)</f>
        <v>#NUM!</v>
      </c>
      <c r="H33" s="26" t="str">
        <f aca="true" t="shared" si="19" ref="H33:H40">H2</f>
        <v>S17</v>
      </c>
      <c r="I33" s="25" t="e">
        <f aca="true" t="shared" si="20" ref="I33:I40">LN(I22)</f>
        <v>#NUM!</v>
      </c>
      <c r="J33" s="26" t="str">
        <f aca="true" t="shared" si="21" ref="J33:J40">J2</f>
        <v>S25</v>
      </c>
      <c r="K33" s="25" t="e">
        <f aca="true" t="shared" si="22" ref="K33:K40">LN(K22)</f>
        <v>#NUM!</v>
      </c>
      <c r="L33" s="26" t="str">
        <f aca="true" t="shared" si="23" ref="L33:L40">L2</f>
        <v>S33</v>
      </c>
      <c r="M33" s="25" t="e">
        <f aca="true" t="shared" si="24" ref="M33:M40">LN(M22)</f>
        <v>#NUM!</v>
      </c>
      <c r="O33" s="30"/>
      <c r="P33" s="30"/>
      <c r="Q33" s="23"/>
      <c r="R33" s="23"/>
      <c r="S33" s="23"/>
      <c r="T33" s="23"/>
    </row>
    <row r="34" spans="2:20" ht="12.75">
      <c r="B34" s="28" t="str">
        <f t="shared" si="15"/>
        <v>Standard-2</v>
      </c>
      <c r="C34" s="25">
        <f aca="true" t="shared" si="25" ref="C34:C39">LN(C23)</f>
        <v>-0.9014021193804044</v>
      </c>
      <c r="D34" s="26" t="str">
        <f t="shared" si="16"/>
        <v>S2</v>
      </c>
      <c r="E34" s="25" t="e">
        <f aca="true" t="shared" si="26" ref="E34:E40">LN(E23)</f>
        <v>#NUM!</v>
      </c>
      <c r="F34" s="26" t="str">
        <f t="shared" si="17"/>
        <v>S10</v>
      </c>
      <c r="G34" s="25" t="e">
        <f t="shared" si="18"/>
        <v>#NUM!</v>
      </c>
      <c r="H34" s="26" t="str">
        <f t="shared" si="19"/>
        <v>S18</v>
      </c>
      <c r="I34" s="25" t="e">
        <f t="shared" si="20"/>
        <v>#NUM!</v>
      </c>
      <c r="J34" s="26" t="str">
        <f t="shared" si="21"/>
        <v>S26</v>
      </c>
      <c r="K34" s="25" t="e">
        <f t="shared" si="22"/>
        <v>#NUM!</v>
      </c>
      <c r="L34" s="26" t="str">
        <f t="shared" si="23"/>
        <v>S34</v>
      </c>
      <c r="M34" s="25" t="e">
        <f t="shared" si="24"/>
        <v>#NUM!</v>
      </c>
      <c r="O34" s="30"/>
      <c r="P34" s="30"/>
      <c r="Q34" s="23"/>
      <c r="R34" s="23"/>
      <c r="S34" s="23"/>
      <c r="T34" s="23"/>
    </row>
    <row r="35" spans="2:20" ht="12.75">
      <c r="B35" s="28" t="str">
        <f t="shared" si="15"/>
        <v>Standard-3</v>
      </c>
      <c r="C35" s="25">
        <f t="shared" si="25"/>
        <v>-1.5347943694383344</v>
      </c>
      <c r="D35" s="26" t="str">
        <f t="shared" si="16"/>
        <v>S3</v>
      </c>
      <c r="E35" s="25" t="e">
        <f t="shared" si="26"/>
        <v>#NUM!</v>
      </c>
      <c r="F35" s="26" t="str">
        <f t="shared" si="17"/>
        <v>S11</v>
      </c>
      <c r="G35" s="25" t="e">
        <f t="shared" si="18"/>
        <v>#NUM!</v>
      </c>
      <c r="H35" s="26" t="str">
        <f t="shared" si="19"/>
        <v>S19</v>
      </c>
      <c r="I35" s="25" t="e">
        <f t="shared" si="20"/>
        <v>#NUM!</v>
      </c>
      <c r="J35" s="26" t="str">
        <f t="shared" si="21"/>
        <v>S27</v>
      </c>
      <c r="K35" s="25" t="e">
        <f t="shared" si="22"/>
        <v>#NUM!</v>
      </c>
      <c r="L35" s="26" t="str">
        <f t="shared" si="23"/>
        <v>S35</v>
      </c>
      <c r="M35" s="25" t="e">
        <f t="shared" si="24"/>
        <v>#NUM!</v>
      </c>
      <c r="O35" s="23"/>
      <c r="P35" s="23"/>
      <c r="Q35" s="23"/>
      <c r="R35" s="23"/>
      <c r="S35" s="23"/>
      <c r="T35" s="23"/>
    </row>
    <row r="36" spans="2:20" ht="12.75">
      <c r="B36" s="28" t="str">
        <f t="shared" si="15"/>
        <v>Standard-4</v>
      </c>
      <c r="C36" s="25">
        <f t="shared" si="25"/>
        <v>-2.1803674602697964</v>
      </c>
      <c r="D36" s="26" t="str">
        <f t="shared" si="16"/>
        <v>S4</v>
      </c>
      <c r="E36" s="25" t="e">
        <f>LN(E25)</f>
        <v>#NUM!</v>
      </c>
      <c r="F36" s="26" t="str">
        <f t="shared" si="17"/>
        <v>S12</v>
      </c>
      <c r="G36" s="25" t="e">
        <f t="shared" si="18"/>
        <v>#NUM!</v>
      </c>
      <c r="H36" s="26" t="str">
        <f t="shared" si="19"/>
        <v>S20</v>
      </c>
      <c r="I36" s="25" t="e">
        <f t="shared" si="20"/>
        <v>#NUM!</v>
      </c>
      <c r="J36" s="26" t="str">
        <f t="shared" si="21"/>
        <v>S28</v>
      </c>
      <c r="K36" s="25" t="e">
        <f t="shared" si="22"/>
        <v>#NUM!</v>
      </c>
      <c r="L36" s="26" t="str">
        <f t="shared" si="23"/>
        <v>S36</v>
      </c>
      <c r="M36" s="25" t="e">
        <f t="shared" si="24"/>
        <v>#NUM!</v>
      </c>
      <c r="O36" s="23"/>
      <c r="P36" s="23"/>
      <c r="Q36" s="23"/>
      <c r="R36" s="23"/>
      <c r="S36" s="23"/>
      <c r="T36" s="23"/>
    </row>
    <row r="37" spans="2:20" ht="12.75">
      <c r="B37" s="28" t="str">
        <f t="shared" si="15"/>
        <v>Standard-5</v>
      </c>
      <c r="C37" s="25">
        <f t="shared" si="25"/>
        <v>-2.873514640829742</v>
      </c>
      <c r="D37" s="26" t="str">
        <f t="shared" si="16"/>
        <v>S5</v>
      </c>
      <c r="E37" s="25" t="e">
        <f t="shared" si="26"/>
        <v>#NUM!</v>
      </c>
      <c r="F37" s="26" t="str">
        <f t="shared" si="17"/>
        <v>S13</v>
      </c>
      <c r="G37" s="25" t="e">
        <f t="shared" si="18"/>
        <v>#NUM!</v>
      </c>
      <c r="H37" s="26" t="str">
        <f t="shared" si="19"/>
        <v>S21</v>
      </c>
      <c r="I37" s="25" t="e">
        <f t="shared" si="20"/>
        <v>#NUM!</v>
      </c>
      <c r="J37" s="26" t="str">
        <f t="shared" si="21"/>
        <v>S29</v>
      </c>
      <c r="K37" s="25" t="e">
        <f t="shared" si="22"/>
        <v>#NUM!</v>
      </c>
      <c r="L37" s="26" t="str">
        <f t="shared" si="23"/>
        <v>S37</v>
      </c>
      <c r="M37" s="25" t="e">
        <f t="shared" si="24"/>
        <v>#NUM!</v>
      </c>
      <c r="P37" s="23"/>
      <c r="Q37" s="23"/>
      <c r="R37" s="23"/>
      <c r="S37" s="23"/>
      <c r="T37" s="23"/>
    </row>
    <row r="38" spans="2:20" ht="12.75">
      <c r="B38" s="28" t="str">
        <f t="shared" si="15"/>
        <v>Standard-6</v>
      </c>
      <c r="C38" s="25">
        <f t="shared" si="25"/>
        <v>-3.611918412977808</v>
      </c>
      <c r="D38" s="26" t="str">
        <f t="shared" si="16"/>
        <v>S6</v>
      </c>
      <c r="E38" s="25" t="e">
        <f t="shared" si="26"/>
        <v>#NUM!</v>
      </c>
      <c r="F38" s="26" t="str">
        <f t="shared" si="17"/>
        <v>S14</v>
      </c>
      <c r="G38" s="25" t="e">
        <f t="shared" si="18"/>
        <v>#NUM!</v>
      </c>
      <c r="H38" s="26" t="str">
        <f t="shared" si="19"/>
        <v>S22</v>
      </c>
      <c r="I38" s="25" t="e">
        <f t="shared" si="20"/>
        <v>#NUM!</v>
      </c>
      <c r="J38" s="26" t="str">
        <f t="shared" si="21"/>
        <v>S30</v>
      </c>
      <c r="K38" s="25" t="e">
        <f t="shared" si="22"/>
        <v>#NUM!</v>
      </c>
      <c r="L38" s="26" t="str">
        <f t="shared" si="23"/>
        <v>S38</v>
      </c>
      <c r="M38" s="25" t="e">
        <f t="shared" si="24"/>
        <v>#NUM!</v>
      </c>
      <c r="P38" s="23"/>
      <c r="Q38" s="23"/>
      <c r="R38" s="23"/>
      <c r="S38" s="23"/>
      <c r="T38" s="23"/>
    </row>
    <row r="39" spans="2:20" ht="12.75">
      <c r="B39" s="28" t="str">
        <f t="shared" si="15"/>
        <v>Standard-7</v>
      </c>
      <c r="C39" s="25">
        <f t="shared" si="25"/>
        <v>-4.422848629194136</v>
      </c>
      <c r="D39" s="26" t="str">
        <f t="shared" si="16"/>
        <v>S7</v>
      </c>
      <c r="E39" s="25" t="e">
        <f t="shared" si="26"/>
        <v>#NUM!</v>
      </c>
      <c r="F39" s="26" t="str">
        <f t="shared" si="17"/>
        <v>S15</v>
      </c>
      <c r="G39" s="25" t="e">
        <f t="shared" si="18"/>
        <v>#NUM!</v>
      </c>
      <c r="H39" s="26" t="str">
        <f t="shared" si="19"/>
        <v>S23</v>
      </c>
      <c r="I39" s="25" t="e">
        <f t="shared" si="20"/>
        <v>#NUM!</v>
      </c>
      <c r="J39" s="26" t="str">
        <f t="shared" si="21"/>
        <v>S31</v>
      </c>
      <c r="K39" s="25" t="e">
        <f t="shared" si="22"/>
        <v>#NUM!</v>
      </c>
      <c r="L39" s="26" t="str">
        <f t="shared" si="23"/>
        <v>S39</v>
      </c>
      <c r="M39" s="25" t="e">
        <f t="shared" si="24"/>
        <v>#NUM!</v>
      </c>
      <c r="P39" s="23"/>
      <c r="Q39" s="23"/>
      <c r="R39" s="23"/>
      <c r="S39" s="23"/>
      <c r="T39" s="23"/>
    </row>
    <row r="40" spans="2:20" ht="12.75">
      <c r="B40" s="32" t="s">
        <v>51</v>
      </c>
      <c r="C40" s="33">
        <f>INDEX(LINEST(C33:C39,LN(B46:B52),TRUE,FALSE),2)</f>
        <v>-0.9177006507420344</v>
      </c>
      <c r="D40" s="26" t="str">
        <f t="shared" si="16"/>
        <v>S8</v>
      </c>
      <c r="E40" s="25" t="e">
        <f t="shared" si="26"/>
        <v>#NUM!</v>
      </c>
      <c r="F40" s="26" t="str">
        <f t="shared" si="17"/>
        <v>S16</v>
      </c>
      <c r="G40" s="25" t="e">
        <f t="shared" si="18"/>
        <v>#NUM!</v>
      </c>
      <c r="H40" s="26" t="str">
        <f t="shared" si="19"/>
        <v>S24</v>
      </c>
      <c r="I40" s="25" t="e">
        <f t="shared" si="20"/>
        <v>#NUM!</v>
      </c>
      <c r="J40" s="26" t="str">
        <f t="shared" si="21"/>
        <v>S32</v>
      </c>
      <c r="K40" s="25" t="e">
        <f t="shared" si="22"/>
        <v>#NUM!</v>
      </c>
      <c r="L40" s="26" t="str">
        <f t="shared" si="23"/>
        <v>S40</v>
      </c>
      <c r="M40" s="25" t="e">
        <f t="shared" si="24"/>
        <v>#NUM!</v>
      </c>
      <c r="P40" s="23"/>
      <c r="Q40" s="23"/>
      <c r="R40" s="23"/>
      <c r="S40" s="23"/>
      <c r="T40" s="23"/>
    </row>
    <row r="41" spans="2:20" ht="12.75">
      <c r="B41" s="32" t="s">
        <v>52</v>
      </c>
      <c r="C41" s="33">
        <f>INDEX(LINEST(C33:C39,LN(B46:B52),TRUE,TRUE),1)</f>
        <v>0.975491070796023</v>
      </c>
      <c r="D41" s="34"/>
      <c r="E41" s="34"/>
      <c r="F41" s="34"/>
      <c r="G41" s="34"/>
      <c r="H41" s="34"/>
      <c r="I41" s="34"/>
      <c r="J41" s="34"/>
      <c r="K41" s="34"/>
      <c r="L41" s="34"/>
      <c r="M41" s="35"/>
      <c r="P41" s="23"/>
      <c r="Q41" s="23"/>
      <c r="R41" s="23"/>
      <c r="S41" s="23"/>
      <c r="T41" s="23"/>
    </row>
    <row r="42" spans="4:20" ht="12.75">
      <c r="D42" s="34"/>
      <c r="E42" s="34"/>
      <c r="F42" s="34"/>
      <c r="G42" s="34"/>
      <c r="H42" s="34"/>
      <c r="I42" s="34"/>
      <c r="J42" s="34"/>
      <c r="K42" s="34"/>
      <c r="L42" s="34"/>
      <c r="M42" s="34"/>
      <c r="P42" s="23"/>
      <c r="Q42" s="23"/>
      <c r="R42" s="23"/>
      <c r="S42" s="23"/>
      <c r="T42" s="23"/>
    </row>
    <row r="43" spans="2:20" ht="12.75">
      <c r="B43" s="35"/>
      <c r="C43" s="35"/>
      <c r="D43" s="35"/>
      <c r="E43" s="34"/>
      <c r="F43" s="35"/>
      <c r="G43" s="35"/>
      <c r="H43" s="35"/>
      <c r="I43" s="21"/>
      <c r="J43" s="21"/>
      <c r="K43" s="21"/>
      <c r="L43" s="36"/>
      <c r="M43" s="35"/>
      <c r="N43" s="37"/>
      <c r="O43" s="1"/>
      <c r="P43" s="38"/>
      <c r="Q43" s="23"/>
      <c r="R43" s="23"/>
      <c r="S43" s="23"/>
      <c r="T43" s="23"/>
    </row>
    <row r="44" spans="2:20" ht="13.5" thickBot="1">
      <c r="B44" s="19" t="s">
        <v>53</v>
      </c>
      <c r="C44" s="35"/>
      <c r="D44" s="35"/>
      <c r="E44" s="39" t="s">
        <v>54</v>
      </c>
      <c r="F44" s="40" t="s">
        <v>55</v>
      </c>
      <c r="G44" s="40" t="s">
        <v>56</v>
      </c>
      <c r="H44" s="40" t="s">
        <v>57</v>
      </c>
      <c r="I44" s="40"/>
      <c r="J44" s="40"/>
      <c r="K44" s="21"/>
      <c r="L44" s="21"/>
      <c r="M44" s="35"/>
      <c r="N44" s="37"/>
      <c r="O44" s="37"/>
      <c r="P44" s="23"/>
      <c r="Q44" s="23"/>
      <c r="R44" s="41"/>
      <c r="S44" s="42"/>
      <c r="T44" s="23"/>
    </row>
    <row r="45" spans="2:20" ht="12.75">
      <c r="B45" s="43"/>
      <c r="C45" s="44" t="s">
        <v>55</v>
      </c>
      <c r="D45" s="45"/>
      <c r="E45" s="46" t="str">
        <f>D2</f>
        <v>S1</v>
      </c>
      <c r="F45" s="66" t="e">
        <f aca="true" t="shared" si="27" ref="F45:F52">EXP((E33-$C$40)/$C$41)</f>
        <v>#NUM!</v>
      </c>
      <c r="G45" s="67">
        <v>1</v>
      </c>
      <c r="H45" s="66" t="e">
        <f aca="true" t="shared" si="28" ref="H45:H76">F45*G45</f>
        <v>#NUM!</v>
      </c>
      <c r="I45" s="49"/>
      <c r="J45" s="49"/>
      <c r="K45" s="50"/>
      <c r="L45" s="50"/>
      <c r="M45" s="35"/>
      <c r="N45" s="27"/>
      <c r="P45" s="51"/>
      <c r="Q45" s="23"/>
      <c r="R45" s="41"/>
      <c r="S45" s="42"/>
      <c r="T45" s="23"/>
    </row>
    <row r="46" spans="2:20" ht="12.75">
      <c r="B46" s="52">
        <v>2</v>
      </c>
      <c r="C46" s="53">
        <f>EXP((C33-$C$40)/$C$41)</f>
        <v>1.761730662636205</v>
      </c>
      <c r="E46" s="46" t="str">
        <f aca="true" t="shared" si="29" ref="E46:E52">D3</f>
        <v>S2</v>
      </c>
      <c r="F46" s="66" t="e">
        <f t="shared" si="27"/>
        <v>#NUM!</v>
      </c>
      <c r="G46" s="67">
        <v>1</v>
      </c>
      <c r="H46" s="66" t="e">
        <f t="shared" si="28"/>
        <v>#NUM!</v>
      </c>
      <c r="I46" s="49"/>
      <c r="J46" s="49"/>
      <c r="K46" s="50"/>
      <c r="L46" s="50"/>
      <c r="M46" s="35"/>
      <c r="N46" s="27"/>
      <c r="P46" s="51"/>
      <c r="Q46" s="23"/>
      <c r="R46" s="23"/>
      <c r="S46" s="23"/>
      <c r="T46" s="23"/>
    </row>
    <row r="47" spans="2:20" ht="12.75">
      <c r="B47" s="52">
        <f aca="true" t="shared" si="30" ref="B47:B52">B46/2</f>
        <v>1</v>
      </c>
      <c r="C47" s="53">
        <f aca="true" t="shared" si="31" ref="C47:C52">EXP((C34-$C$40)/$C$41)</f>
        <v>1.0168483869262679</v>
      </c>
      <c r="E47" s="46" t="str">
        <f t="shared" si="29"/>
        <v>S3</v>
      </c>
      <c r="F47" s="66" t="e">
        <f t="shared" si="27"/>
        <v>#NUM!</v>
      </c>
      <c r="G47" s="67">
        <v>1</v>
      </c>
      <c r="H47" s="66" t="e">
        <f t="shared" si="28"/>
        <v>#NUM!</v>
      </c>
      <c r="I47" s="49"/>
      <c r="J47" s="54"/>
      <c r="K47" s="50"/>
      <c r="L47" s="50"/>
      <c r="M47" s="35"/>
      <c r="N47" s="27"/>
      <c r="P47" s="51"/>
      <c r="Q47" s="23"/>
      <c r="R47" s="23"/>
      <c r="S47" s="23"/>
      <c r="T47" s="23"/>
    </row>
    <row r="48" spans="2:20" ht="12.75">
      <c r="B48" s="52">
        <f t="shared" si="30"/>
        <v>0.5</v>
      </c>
      <c r="C48" s="53">
        <f t="shared" si="31"/>
        <v>0.5312099133827219</v>
      </c>
      <c r="E48" s="46" t="str">
        <f t="shared" si="29"/>
        <v>S4</v>
      </c>
      <c r="F48" s="66" t="e">
        <f t="shared" si="27"/>
        <v>#NUM!</v>
      </c>
      <c r="G48" s="67">
        <v>1</v>
      </c>
      <c r="H48" s="66" t="e">
        <f t="shared" si="28"/>
        <v>#NUM!</v>
      </c>
      <c r="I48" s="49"/>
      <c r="J48" s="49"/>
      <c r="K48" s="50"/>
      <c r="L48" s="50"/>
      <c r="M48" s="35"/>
      <c r="N48" s="27"/>
      <c r="P48" s="51"/>
      <c r="Q48" s="23"/>
      <c r="R48" s="23"/>
      <c r="S48" s="23"/>
      <c r="T48" s="23"/>
    </row>
    <row r="49" spans="2:16" ht="12.75">
      <c r="B49" s="52">
        <f t="shared" si="30"/>
        <v>0.25</v>
      </c>
      <c r="C49" s="53">
        <f t="shared" si="31"/>
        <v>0.2740647338488293</v>
      </c>
      <c r="E49" s="46" t="str">
        <f t="shared" si="29"/>
        <v>S5</v>
      </c>
      <c r="F49" s="66" t="e">
        <f t="shared" si="27"/>
        <v>#NUM!</v>
      </c>
      <c r="G49" s="67">
        <v>1</v>
      </c>
      <c r="H49" s="66" t="e">
        <f t="shared" si="28"/>
        <v>#NUM!</v>
      </c>
      <c r="I49" s="49"/>
      <c r="J49" s="49"/>
      <c r="K49" s="50"/>
      <c r="L49" s="50"/>
      <c r="M49" s="35"/>
      <c r="N49" s="27"/>
      <c r="P49" s="51"/>
    </row>
    <row r="50" spans="2:16" ht="12.75">
      <c r="B50" s="52">
        <f t="shared" si="30"/>
        <v>0.125</v>
      </c>
      <c r="C50" s="53">
        <f t="shared" si="31"/>
        <v>0.13466659157742358</v>
      </c>
      <c r="E50" s="46" t="str">
        <f t="shared" si="29"/>
        <v>S6</v>
      </c>
      <c r="F50" s="66" t="e">
        <f t="shared" si="27"/>
        <v>#NUM!</v>
      </c>
      <c r="G50" s="67">
        <v>1</v>
      </c>
      <c r="H50" s="66" t="e">
        <f t="shared" si="28"/>
        <v>#NUM!</v>
      </c>
      <c r="I50" s="49"/>
      <c r="J50" s="49"/>
      <c r="K50" s="50"/>
      <c r="L50" s="50"/>
      <c r="M50" s="35"/>
      <c r="N50" s="27"/>
      <c r="P50" s="51"/>
    </row>
    <row r="51" spans="2:16" ht="12.75">
      <c r="B51" s="52">
        <f t="shared" si="30"/>
        <v>0.0625</v>
      </c>
      <c r="C51" s="53">
        <f t="shared" si="31"/>
        <v>0.06317104703898721</v>
      </c>
      <c r="E51" s="46" t="str">
        <f t="shared" si="29"/>
        <v>S7</v>
      </c>
      <c r="F51" s="66" t="e">
        <f t="shared" si="27"/>
        <v>#NUM!</v>
      </c>
      <c r="G51" s="67">
        <v>1</v>
      </c>
      <c r="H51" s="66" t="e">
        <f t="shared" si="28"/>
        <v>#NUM!</v>
      </c>
      <c r="I51" s="49"/>
      <c r="J51" s="54"/>
      <c r="K51" s="50"/>
      <c r="L51" s="50"/>
      <c r="M51" s="35"/>
      <c r="N51" s="27"/>
      <c r="P51" s="51"/>
    </row>
    <row r="52" spans="2:16" ht="12.75">
      <c r="B52" s="52">
        <f t="shared" si="30"/>
        <v>0.03125</v>
      </c>
      <c r="C52" s="53">
        <f t="shared" si="31"/>
        <v>0.02750977725042872</v>
      </c>
      <c r="E52" s="46" t="str">
        <f t="shared" si="29"/>
        <v>S8</v>
      </c>
      <c r="F52" s="66" t="e">
        <f t="shared" si="27"/>
        <v>#NUM!</v>
      </c>
      <c r="G52" s="67">
        <v>1</v>
      </c>
      <c r="H52" s="66" t="e">
        <f t="shared" si="28"/>
        <v>#NUM!</v>
      </c>
      <c r="I52" s="49"/>
      <c r="J52" s="49"/>
      <c r="K52" s="50"/>
      <c r="L52" s="50"/>
      <c r="M52" s="35"/>
      <c r="N52" s="27"/>
      <c r="P52" s="51"/>
    </row>
    <row r="53" spans="2:16" ht="12.75">
      <c r="B53" s="35"/>
      <c r="C53" s="35"/>
      <c r="D53" s="35"/>
      <c r="E53" s="46" t="str">
        <f>F2</f>
        <v>S9</v>
      </c>
      <c r="F53" s="47" t="e">
        <f aca="true" t="shared" si="32" ref="F53:F60">EXP((G33-$C$40)/$C$41)</f>
        <v>#NUM!</v>
      </c>
      <c r="G53" s="48">
        <v>1</v>
      </c>
      <c r="H53" s="47" t="e">
        <f t="shared" si="28"/>
        <v>#NUM!</v>
      </c>
      <c r="I53" s="49"/>
      <c r="J53" s="55"/>
      <c r="K53" s="50"/>
      <c r="L53" s="50"/>
      <c r="M53" s="35"/>
      <c r="N53" s="27"/>
      <c r="P53" s="51"/>
    </row>
    <row r="54" spans="2:16" ht="12.75">
      <c r="B54" s="35"/>
      <c r="C54" s="35"/>
      <c r="D54" s="35"/>
      <c r="E54" s="46" t="str">
        <f aca="true" t="shared" si="33" ref="E54:E60">F3</f>
        <v>S10</v>
      </c>
      <c r="F54" s="47" t="e">
        <f t="shared" si="32"/>
        <v>#NUM!</v>
      </c>
      <c r="G54" s="48">
        <v>1</v>
      </c>
      <c r="H54" s="47" t="e">
        <f t="shared" si="28"/>
        <v>#NUM!</v>
      </c>
      <c r="I54" s="49"/>
      <c r="J54" s="55"/>
      <c r="K54" s="50"/>
      <c r="L54" s="50"/>
      <c r="M54" s="35"/>
      <c r="N54" s="27"/>
      <c r="P54" s="51"/>
    </row>
    <row r="55" spans="2:16" ht="12.75">
      <c r="B55" s="35"/>
      <c r="C55" s="35"/>
      <c r="D55" s="35"/>
      <c r="E55" s="46" t="str">
        <f t="shared" si="33"/>
        <v>S11</v>
      </c>
      <c r="F55" s="47" t="e">
        <f t="shared" si="32"/>
        <v>#NUM!</v>
      </c>
      <c r="G55" s="48">
        <v>1</v>
      </c>
      <c r="H55" s="47" t="e">
        <f t="shared" si="28"/>
        <v>#NUM!</v>
      </c>
      <c r="I55" s="49"/>
      <c r="J55" s="54"/>
      <c r="K55" s="50"/>
      <c r="L55" s="50"/>
      <c r="M55" s="35"/>
      <c r="N55" s="27"/>
      <c r="P55" s="51"/>
    </row>
    <row r="56" spans="2:16" ht="12.75">
      <c r="B56" s="35"/>
      <c r="C56" s="35"/>
      <c r="D56" s="35"/>
      <c r="E56" s="46" t="str">
        <f t="shared" si="33"/>
        <v>S12</v>
      </c>
      <c r="F56" s="47" t="e">
        <f t="shared" si="32"/>
        <v>#NUM!</v>
      </c>
      <c r="G56" s="48">
        <v>1</v>
      </c>
      <c r="H56" s="47" t="e">
        <f t="shared" si="28"/>
        <v>#NUM!</v>
      </c>
      <c r="I56" s="49"/>
      <c r="J56" s="55"/>
      <c r="K56" s="50"/>
      <c r="L56" s="50"/>
      <c r="M56" s="35"/>
      <c r="N56" s="27"/>
      <c r="P56" s="51"/>
    </row>
    <row r="57" spans="2:16" ht="12.75">
      <c r="B57" s="35"/>
      <c r="C57" s="35"/>
      <c r="D57" s="35"/>
      <c r="E57" s="46" t="str">
        <f t="shared" si="33"/>
        <v>S13</v>
      </c>
      <c r="F57" s="47" t="e">
        <f t="shared" si="32"/>
        <v>#NUM!</v>
      </c>
      <c r="G57" s="48">
        <v>1</v>
      </c>
      <c r="H57" s="47" t="e">
        <f t="shared" si="28"/>
        <v>#NUM!</v>
      </c>
      <c r="I57" s="49"/>
      <c r="J57" s="55"/>
      <c r="K57" s="50"/>
      <c r="L57" s="50"/>
      <c r="M57" s="35"/>
      <c r="N57" s="27"/>
      <c r="P57" s="51"/>
    </row>
    <row r="58" spans="2:16" ht="12.75">
      <c r="B58" s="35"/>
      <c r="C58" s="35"/>
      <c r="D58" s="35"/>
      <c r="E58" s="46" t="str">
        <f t="shared" si="33"/>
        <v>S14</v>
      </c>
      <c r="F58" s="47" t="e">
        <f t="shared" si="32"/>
        <v>#NUM!</v>
      </c>
      <c r="G58" s="48">
        <v>1</v>
      </c>
      <c r="H58" s="47" t="e">
        <f t="shared" si="28"/>
        <v>#NUM!</v>
      </c>
      <c r="I58" s="49"/>
      <c r="J58" s="56"/>
      <c r="K58" s="50"/>
      <c r="L58" s="50"/>
      <c r="M58" s="35"/>
      <c r="N58" s="27"/>
      <c r="P58" s="51"/>
    </row>
    <row r="59" spans="2:16" ht="12.75">
      <c r="B59" s="35"/>
      <c r="C59" s="35"/>
      <c r="D59" s="35"/>
      <c r="E59" s="46" t="str">
        <f t="shared" si="33"/>
        <v>S15</v>
      </c>
      <c r="F59" s="47" t="e">
        <f t="shared" si="32"/>
        <v>#NUM!</v>
      </c>
      <c r="G59" s="48">
        <v>1</v>
      </c>
      <c r="H59" s="47" t="e">
        <f t="shared" si="28"/>
        <v>#NUM!</v>
      </c>
      <c r="I59" s="49"/>
      <c r="J59" s="54"/>
      <c r="K59" s="50"/>
      <c r="L59" s="50"/>
      <c r="M59" s="35"/>
      <c r="N59" s="27"/>
      <c r="P59" s="51"/>
    </row>
    <row r="60" spans="2:16" ht="12.75">
      <c r="B60" s="35"/>
      <c r="C60" s="35"/>
      <c r="D60" s="35"/>
      <c r="E60" s="46" t="str">
        <f t="shared" si="33"/>
        <v>S16</v>
      </c>
      <c r="F60" s="47" t="e">
        <f t="shared" si="32"/>
        <v>#NUM!</v>
      </c>
      <c r="G60" s="48">
        <v>1</v>
      </c>
      <c r="H60" s="47" t="e">
        <f t="shared" si="28"/>
        <v>#NUM!</v>
      </c>
      <c r="I60" s="49"/>
      <c r="J60" s="49"/>
      <c r="K60" s="50"/>
      <c r="L60" s="50"/>
      <c r="M60" s="35"/>
      <c r="N60" s="27"/>
      <c r="P60" s="51"/>
    </row>
    <row r="61" spans="2:16" ht="12.75">
      <c r="B61" s="35"/>
      <c r="C61" s="35"/>
      <c r="D61" s="35"/>
      <c r="E61" s="46" t="str">
        <f>H2</f>
        <v>S17</v>
      </c>
      <c r="F61" s="66" t="e">
        <f aca="true" t="shared" si="34" ref="F61:F68">EXP((I33-$C$40)/$C$41)</f>
        <v>#NUM!</v>
      </c>
      <c r="G61" s="67">
        <v>1</v>
      </c>
      <c r="H61" s="66" t="e">
        <f t="shared" si="28"/>
        <v>#NUM!</v>
      </c>
      <c r="I61" s="49"/>
      <c r="J61" s="49"/>
      <c r="K61" s="50"/>
      <c r="L61" s="50"/>
      <c r="M61" s="35"/>
      <c r="N61" s="27"/>
      <c r="P61" s="51"/>
    </row>
    <row r="62" spans="2:16" ht="12.75">
      <c r="B62" s="35"/>
      <c r="C62" s="35"/>
      <c r="D62" s="35"/>
      <c r="E62" s="46" t="str">
        <f aca="true" t="shared" si="35" ref="E62:E68">H3</f>
        <v>S18</v>
      </c>
      <c r="F62" s="66" t="e">
        <f t="shared" si="34"/>
        <v>#NUM!</v>
      </c>
      <c r="G62" s="67">
        <v>1</v>
      </c>
      <c r="H62" s="66" t="e">
        <f t="shared" si="28"/>
        <v>#NUM!</v>
      </c>
      <c r="I62" s="49"/>
      <c r="J62" s="49"/>
      <c r="K62" s="50"/>
      <c r="L62" s="50"/>
      <c r="M62" s="35"/>
      <c r="N62" s="27"/>
      <c r="P62" s="51"/>
    </row>
    <row r="63" spans="2:16" ht="12.75">
      <c r="B63" s="35"/>
      <c r="C63" s="35"/>
      <c r="D63" s="35"/>
      <c r="E63" s="46" t="str">
        <f t="shared" si="35"/>
        <v>S19</v>
      </c>
      <c r="F63" s="66" t="e">
        <f t="shared" si="34"/>
        <v>#NUM!</v>
      </c>
      <c r="G63" s="67">
        <v>1</v>
      </c>
      <c r="H63" s="66" t="e">
        <f t="shared" si="28"/>
        <v>#NUM!</v>
      </c>
      <c r="I63" s="49"/>
      <c r="J63" s="54"/>
      <c r="K63" s="50"/>
      <c r="L63" s="50"/>
      <c r="M63" s="35"/>
      <c r="N63" s="27"/>
      <c r="P63" s="51"/>
    </row>
    <row r="64" spans="2:16" ht="12.75">
      <c r="B64" s="35"/>
      <c r="C64" s="35"/>
      <c r="D64" s="35"/>
      <c r="E64" s="46" t="str">
        <f t="shared" si="35"/>
        <v>S20</v>
      </c>
      <c r="F64" s="66" t="e">
        <f t="shared" si="34"/>
        <v>#NUM!</v>
      </c>
      <c r="G64" s="67">
        <v>1</v>
      </c>
      <c r="H64" s="66" t="e">
        <f t="shared" si="28"/>
        <v>#NUM!</v>
      </c>
      <c r="I64" s="49"/>
      <c r="J64" s="49"/>
      <c r="K64" s="50"/>
      <c r="L64" s="50"/>
      <c r="M64" s="35"/>
      <c r="N64" s="27"/>
      <c r="P64" s="51"/>
    </row>
    <row r="65" spans="2:16" ht="12.75">
      <c r="B65" s="35"/>
      <c r="C65" s="35"/>
      <c r="D65" s="35"/>
      <c r="E65" s="46" t="str">
        <f t="shared" si="35"/>
        <v>S21</v>
      </c>
      <c r="F65" s="66" t="e">
        <f t="shared" si="34"/>
        <v>#NUM!</v>
      </c>
      <c r="G65" s="67">
        <v>1</v>
      </c>
      <c r="H65" s="66" t="e">
        <f t="shared" si="28"/>
        <v>#NUM!</v>
      </c>
      <c r="I65" s="49"/>
      <c r="J65" s="49"/>
      <c r="K65" s="50"/>
      <c r="L65" s="50"/>
      <c r="M65" s="35"/>
      <c r="N65" s="27"/>
      <c r="P65" s="51"/>
    </row>
    <row r="66" spans="2:16" ht="12.75">
      <c r="B66" s="35"/>
      <c r="C66" s="35"/>
      <c r="D66" s="35"/>
      <c r="E66" s="46" t="str">
        <f t="shared" si="35"/>
        <v>S22</v>
      </c>
      <c r="F66" s="66" t="e">
        <f t="shared" si="34"/>
        <v>#NUM!</v>
      </c>
      <c r="G66" s="67">
        <v>1</v>
      </c>
      <c r="H66" s="66" t="e">
        <f t="shared" si="28"/>
        <v>#NUM!</v>
      </c>
      <c r="I66" s="49"/>
      <c r="J66" s="49"/>
      <c r="K66" s="50"/>
      <c r="L66" s="50"/>
      <c r="M66" s="35"/>
      <c r="N66" s="27"/>
      <c r="P66" s="51"/>
    </row>
    <row r="67" spans="2:16" ht="12.75">
      <c r="B67" s="35"/>
      <c r="C67" s="35"/>
      <c r="D67" s="35"/>
      <c r="E67" s="46" t="str">
        <f t="shared" si="35"/>
        <v>S23</v>
      </c>
      <c r="F67" s="66" t="e">
        <f t="shared" si="34"/>
        <v>#NUM!</v>
      </c>
      <c r="G67" s="67">
        <v>1</v>
      </c>
      <c r="H67" s="66" t="e">
        <f t="shared" si="28"/>
        <v>#NUM!</v>
      </c>
      <c r="I67" s="49"/>
      <c r="J67" s="54"/>
      <c r="K67" s="50"/>
      <c r="L67" s="50"/>
      <c r="M67" s="35"/>
      <c r="N67" s="27"/>
      <c r="P67" s="51"/>
    </row>
    <row r="68" spans="2:14" ht="12.75">
      <c r="B68" s="35"/>
      <c r="C68" s="35"/>
      <c r="D68" s="35"/>
      <c r="E68" s="46" t="str">
        <f t="shared" si="35"/>
        <v>S24</v>
      </c>
      <c r="F68" s="66" t="e">
        <f t="shared" si="34"/>
        <v>#NUM!</v>
      </c>
      <c r="G68" s="67">
        <v>1</v>
      </c>
      <c r="H68" s="66" t="e">
        <f t="shared" si="28"/>
        <v>#NUM!</v>
      </c>
      <c r="I68" s="49"/>
      <c r="J68" s="49"/>
      <c r="K68" s="50"/>
      <c r="L68" s="50"/>
      <c r="M68" s="35"/>
      <c r="N68" s="27"/>
    </row>
    <row r="69" spans="2:13" ht="12.75">
      <c r="B69" s="35"/>
      <c r="C69" s="35"/>
      <c r="D69" s="35"/>
      <c r="E69" s="46" t="str">
        <f>J2</f>
        <v>S25</v>
      </c>
      <c r="F69" s="47" t="e">
        <f aca="true" t="shared" si="36" ref="F69:F76">EXP((K33-$C$40)/$C$41)</f>
        <v>#NUM!</v>
      </c>
      <c r="G69" s="48">
        <v>1</v>
      </c>
      <c r="H69" s="47" t="e">
        <f t="shared" si="28"/>
        <v>#NUM!</v>
      </c>
      <c r="I69" s="49"/>
      <c r="J69" s="55"/>
      <c r="K69" s="50"/>
      <c r="L69" s="50"/>
      <c r="M69" s="35"/>
    </row>
    <row r="70" spans="2:13" ht="12.75">
      <c r="B70" s="35"/>
      <c r="C70" s="35"/>
      <c r="D70" s="35"/>
      <c r="E70" s="46" t="str">
        <f aca="true" t="shared" si="37" ref="E70:E76">J3</f>
        <v>S26</v>
      </c>
      <c r="F70" s="47" t="e">
        <f t="shared" si="36"/>
        <v>#NUM!</v>
      </c>
      <c r="G70" s="48">
        <v>1</v>
      </c>
      <c r="H70" s="47" t="e">
        <f t="shared" si="28"/>
        <v>#NUM!</v>
      </c>
      <c r="I70" s="49"/>
      <c r="J70" s="55"/>
      <c r="K70" s="50"/>
      <c r="L70" s="50"/>
      <c r="M70" s="35"/>
    </row>
    <row r="71" spans="5:12" ht="12.75">
      <c r="E71" s="46" t="str">
        <f t="shared" si="37"/>
        <v>S27</v>
      </c>
      <c r="F71" s="47" t="e">
        <f t="shared" si="36"/>
        <v>#NUM!</v>
      </c>
      <c r="G71" s="48">
        <v>1</v>
      </c>
      <c r="H71" s="47" t="e">
        <f t="shared" si="28"/>
        <v>#NUM!</v>
      </c>
      <c r="I71" s="49"/>
      <c r="J71" s="54"/>
      <c r="K71" s="57"/>
      <c r="L71" s="58"/>
    </row>
    <row r="72" spans="5:12" ht="12.75">
      <c r="E72" s="46" t="str">
        <f t="shared" si="37"/>
        <v>S28</v>
      </c>
      <c r="F72" s="47" t="e">
        <f t="shared" si="36"/>
        <v>#NUM!</v>
      </c>
      <c r="G72" s="48">
        <v>1</v>
      </c>
      <c r="H72" s="47" t="e">
        <f t="shared" si="28"/>
        <v>#NUM!</v>
      </c>
      <c r="I72" s="49"/>
      <c r="J72" s="55"/>
      <c r="K72" s="23"/>
      <c r="L72" s="58"/>
    </row>
    <row r="73" spans="5:12" ht="12.75">
      <c r="E73" s="46" t="str">
        <f t="shared" si="37"/>
        <v>S29</v>
      </c>
      <c r="F73" s="47" t="e">
        <f t="shared" si="36"/>
        <v>#NUM!</v>
      </c>
      <c r="G73" s="48">
        <v>1</v>
      </c>
      <c r="H73" s="47" t="e">
        <f t="shared" si="28"/>
        <v>#NUM!</v>
      </c>
      <c r="I73" s="49"/>
      <c r="J73" s="55"/>
      <c r="K73" s="49"/>
      <c r="L73" s="58"/>
    </row>
    <row r="74" spans="5:12" ht="12.75">
      <c r="E74" s="46" t="str">
        <f t="shared" si="37"/>
        <v>S30</v>
      </c>
      <c r="F74" s="47" t="e">
        <f t="shared" si="36"/>
        <v>#NUM!</v>
      </c>
      <c r="G74" s="48">
        <v>1</v>
      </c>
      <c r="H74" s="47" t="e">
        <f t="shared" si="28"/>
        <v>#NUM!</v>
      </c>
      <c r="I74" s="49"/>
      <c r="J74" s="56"/>
      <c r="K74" s="57"/>
      <c r="L74" s="58"/>
    </row>
    <row r="75" spans="5:12" ht="12.75">
      <c r="E75" s="46" t="str">
        <f t="shared" si="37"/>
        <v>S31</v>
      </c>
      <c r="F75" s="47" t="e">
        <f t="shared" si="36"/>
        <v>#NUM!</v>
      </c>
      <c r="G75" s="48">
        <v>1</v>
      </c>
      <c r="H75" s="47" t="e">
        <f t="shared" si="28"/>
        <v>#NUM!</v>
      </c>
      <c r="I75" s="49"/>
      <c r="J75" s="23"/>
      <c r="K75" s="59"/>
      <c r="L75" s="58"/>
    </row>
    <row r="76" spans="5:12" ht="12.75">
      <c r="E76" s="46" t="str">
        <f t="shared" si="37"/>
        <v>S32</v>
      </c>
      <c r="F76" s="47" t="e">
        <f t="shared" si="36"/>
        <v>#NUM!</v>
      </c>
      <c r="G76" s="48">
        <v>1</v>
      </c>
      <c r="H76" s="47" t="e">
        <f t="shared" si="28"/>
        <v>#NUM!</v>
      </c>
      <c r="I76" s="49"/>
      <c r="J76" s="57"/>
      <c r="K76" s="23"/>
      <c r="L76" s="58"/>
    </row>
    <row r="77" spans="5:12" ht="12.75">
      <c r="E77" s="60" t="str">
        <f>L2</f>
        <v>S33</v>
      </c>
      <c r="F77" s="66" t="e">
        <f>EXP((M33-$C$40)/$C$41)</f>
        <v>#NUM!</v>
      </c>
      <c r="G77" s="67">
        <v>1</v>
      </c>
      <c r="H77" s="66" t="e">
        <f aca="true" t="shared" si="38" ref="H77:H84">F77*G77</f>
        <v>#NUM!</v>
      </c>
      <c r="I77" s="49"/>
      <c r="J77" s="57"/>
      <c r="K77" s="23"/>
      <c r="L77" s="58"/>
    </row>
    <row r="78" spans="5:12" ht="12.75">
      <c r="E78" s="60" t="str">
        <f aca="true" t="shared" si="39" ref="E78:E83">L3</f>
        <v>S34</v>
      </c>
      <c r="F78" s="66" t="e">
        <f aca="true" t="shared" si="40" ref="F78:F84">EXP((M34-$C$40)/$C$41)</f>
        <v>#NUM!</v>
      </c>
      <c r="G78" s="67">
        <v>1</v>
      </c>
      <c r="H78" s="66" t="e">
        <f t="shared" si="38"/>
        <v>#NUM!</v>
      </c>
      <c r="I78" s="49"/>
      <c r="J78" s="23"/>
      <c r="K78" s="23"/>
      <c r="L78" s="58"/>
    </row>
    <row r="79" spans="5:12" ht="12.75">
      <c r="E79" s="60" t="str">
        <f t="shared" si="39"/>
        <v>S35</v>
      </c>
      <c r="F79" s="66" t="e">
        <f t="shared" si="40"/>
        <v>#NUM!</v>
      </c>
      <c r="G79" s="67">
        <v>1</v>
      </c>
      <c r="H79" s="66" t="e">
        <f t="shared" si="38"/>
        <v>#NUM!</v>
      </c>
      <c r="I79" s="49"/>
      <c r="J79" s="23"/>
      <c r="K79" s="23"/>
      <c r="L79" s="58"/>
    </row>
    <row r="80" spans="5:12" ht="12.75">
      <c r="E80" s="60" t="str">
        <f t="shared" si="39"/>
        <v>S36</v>
      </c>
      <c r="F80" s="66" t="e">
        <f t="shared" si="40"/>
        <v>#NUM!</v>
      </c>
      <c r="G80" s="67">
        <v>1</v>
      </c>
      <c r="H80" s="66" t="e">
        <f t="shared" si="38"/>
        <v>#NUM!</v>
      </c>
      <c r="I80" s="49"/>
      <c r="J80" s="57"/>
      <c r="K80" s="23"/>
      <c r="L80" s="58"/>
    </row>
    <row r="81" spans="5:12" ht="12.75">
      <c r="E81" s="60" t="str">
        <f t="shared" si="39"/>
        <v>S37</v>
      </c>
      <c r="F81" s="66" t="e">
        <f t="shared" si="40"/>
        <v>#NUM!</v>
      </c>
      <c r="G81" s="67">
        <v>1</v>
      </c>
      <c r="H81" s="66" t="e">
        <f t="shared" si="38"/>
        <v>#NUM!</v>
      </c>
      <c r="I81" s="49"/>
      <c r="J81" s="23"/>
      <c r="K81" s="23"/>
      <c r="L81" s="58"/>
    </row>
    <row r="82" spans="5:12" ht="12.75">
      <c r="E82" s="60" t="str">
        <f t="shared" si="39"/>
        <v>S38</v>
      </c>
      <c r="F82" s="66" t="e">
        <f t="shared" si="40"/>
        <v>#NUM!</v>
      </c>
      <c r="G82" s="67">
        <v>1</v>
      </c>
      <c r="H82" s="66" t="e">
        <f t="shared" si="38"/>
        <v>#NUM!</v>
      </c>
      <c r="I82" s="49"/>
      <c r="J82" s="23"/>
      <c r="K82" s="23"/>
      <c r="L82" s="58"/>
    </row>
    <row r="83" spans="5:12" ht="12.75">
      <c r="E83" s="60" t="str">
        <f t="shared" si="39"/>
        <v>S39</v>
      </c>
      <c r="F83" s="66" t="e">
        <f t="shared" si="40"/>
        <v>#NUM!</v>
      </c>
      <c r="G83" s="67">
        <v>1</v>
      </c>
      <c r="H83" s="66" t="e">
        <f t="shared" si="38"/>
        <v>#NUM!</v>
      </c>
      <c r="I83" s="49"/>
      <c r="J83" s="23"/>
      <c r="K83" s="23"/>
      <c r="L83" s="58"/>
    </row>
    <row r="84" spans="5:12" ht="12.75">
      <c r="E84" s="60" t="str">
        <f>L9</f>
        <v>S40</v>
      </c>
      <c r="F84" s="66" t="e">
        <f t="shared" si="40"/>
        <v>#NUM!</v>
      </c>
      <c r="G84" s="67">
        <v>1</v>
      </c>
      <c r="H84" s="66" t="e">
        <f t="shared" si="38"/>
        <v>#NUM!</v>
      </c>
      <c r="I84" s="49"/>
      <c r="J84" s="57"/>
      <c r="K84" s="23"/>
      <c r="L84" s="58"/>
    </row>
    <row r="85" spans="5:12" ht="12.75">
      <c r="E85" s="61"/>
      <c r="F85" s="62"/>
      <c r="K85" s="23"/>
      <c r="L85" s="23"/>
    </row>
  </sheetData>
  <printOptions/>
  <pageMargins left="0.25" right="0.25" top="0.25" bottom="0.25" header="0.5" footer="0.5"/>
  <pageSetup horizontalDpi="600" verticalDpi="600" orientation="portrait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Takaki Waritani</dc:creator>
  <cp:keywords/>
  <dc:description/>
  <cp:lastModifiedBy>Chondrex-Jessica</cp:lastModifiedBy>
  <dcterms:created xsi:type="dcterms:W3CDTF">2014-03-20T19:19:53Z</dcterms:created>
  <dcterms:modified xsi:type="dcterms:W3CDTF">2020-08-24T17:37:03Z</dcterms:modified>
  <cp:category/>
  <cp:version/>
  <cp:contentType/>
  <cp:contentStatus/>
</cp:coreProperties>
</file>