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kawari/Google Drive/Work/_Inbox/"/>
    </mc:Choice>
  </mc:AlternateContent>
  <xr:revisionPtr revIDLastSave="0" documentId="13_ncr:1_{942C6288-1F71-7E4E-B490-E6A30AE3EE8F}" xr6:coauthVersionLast="31" xr6:coauthVersionMax="31" xr10:uidLastSave="{00000000-0000-0000-0000-000000000000}"/>
  <bookViews>
    <workbookView xWindow="2960" yWindow="700" windowWidth="24660" windowHeight="16700" activeTab="1" xr2:uid="{00000000-000D-0000-FFFF-FFFF00000000}"/>
  </bookViews>
  <sheets>
    <sheet name="Layout 1 ELISA" sheetId="2" r:id="rId1"/>
    <sheet name="Layout 2 ELISA" sheetId="4" r:id="rId2"/>
  </sheets>
  <definedNames>
    <definedName name="MethodPointer" localSheetId="0">25436976</definedName>
    <definedName name="MethodPointer" localSheetId="1">25436976</definedName>
    <definedName name="MethodPointer">98881656</definedName>
  </definedNames>
  <calcPr calcId="179017"/>
</workbook>
</file>

<file path=xl/calcChain.xml><?xml version="1.0" encoding="utf-8"?>
<calcChain xmlns="http://schemas.openxmlformats.org/spreadsheetml/2006/main">
  <c r="C27" i="4" l="1"/>
  <c r="C26" i="4"/>
  <c r="C25" i="4"/>
  <c r="C24" i="4"/>
  <c r="C35" i="4" s="1"/>
  <c r="C23" i="4"/>
  <c r="C24" i="2"/>
  <c r="C25" i="2"/>
  <c r="C26" i="2"/>
  <c r="C27" i="2"/>
  <c r="C23" i="2"/>
  <c r="C34" i="2" s="1"/>
  <c r="B48" i="4"/>
  <c r="B49" i="4" s="1"/>
  <c r="B50" i="4" s="1"/>
  <c r="B51" i="4" s="1"/>
  <c r="B38" i="4"/>
  <c r="B37" i="4"/>
  <c r="B36" i="4"/>
  <c r="B35" i="4"/>
  <c r="B34" i="4"/>
  <c r="C28" i="4"/>
  <c r="C34" i="4"/>
  <c r="C28" i="2"/>
  <c r="E23" i="2" s="1"/>
  <c r="E64" i="4"/>
  <c r="L35" i="4"/>
  <c r="E63" i="4" s="1"/>
  <c r="L30" i="4"/>
  <c r="L41" i="4" s="1"/>
  <c r="L29" i="4"/>
  <c r="L40" i="4" s="1"/>
  <c r="L28" i="4"/>
  <c r="L39" i="4" s="1"/>
  <c r="L27" i="4"/>
  <c r="L38" i="4" s="1"/>
  <c r="L26" i="4"/>
  <c r="L37" i="4" s="1"/>
  <c r="E65" i="4" s="1"/>
  <c r="L25" i="4"/>
  <c r="L36" i="4" s="1"/>
  <c r="L24" i="4"/>
  <c r="L4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J41" i="4"/>
  <c r="H41" i="4"/>
  <c r="F41" i="4"/>
  <c r="D41" i="4"/>
  <c r="J40" i="4"/>
  <c r="H40" i="4"/>
  <c r="F40" i="4"/>
  <c r="D40" i="4"/>
  <c r="J39" i="4"/>
  <c r="H39" i="4"/>
  <c r="F39" i="4"/>
  <c r="D39" i="4"/>
  <c r="J38" i="4"/>
  <c r="H38" i="4"/>
  <c r="F38" i="4"/>
  <c r="D38" i="4"/>
  <c r="J37" i="4"/>
  <c r="H37" i="4"/>
  <c r="F37" i="4"/>
  <c r="D37" i="4"/>
  <c r="J36" i="4"/>
  <c r="H36" i="4"/>
  <c r="F36" i="4"/>
  <c r="D36" i="4"/>
  <c r="J35" i="4"/>
  <c r="H35" i="4"/>
  <c r="F35" i="4"/>
  <c r="D35" i="4"/>
  <c r="J34" i="4"/>
  <c r="H34" i="4"/>
  <c r="F34" i="4"/>
  <c r="D34" i="4"/>
  <c r="J30" i="4"/>
  <c r="H30" i="4"/>
  <c r="F30" i="4"/>
  <c r="D30" i="4"/>
  <c r="J29" i="4"/>
  <c r="H29" i="4"/>
  <c r="F29" i="4"/>
  <c r="D29" i="4"/>
  <c r="J28" i="4"/>
  <c r="H28" i="4"/>
  <c r="F28" i="4"/>
  <c r="D28" i="4"/>
  <c r="J27" i="4"/>
  <c r="H27" i="4"/>
  <c r="F27" i="4"/>
  <c r="D27" i="4"/>
  <c r="J26" i="4"/>
  <c r="H26" i="4"/>
  <c r="F26" i="4"/>
  <c r="D26" i="4"/>
  <c r="J25" i="4"/>
  <c r="H25" i="4"/>
  <c r="F25" i="4"/>
  <c r="D25" i="4"/>
  <c r="J24" i="4"/>
  <c r="H24" i="4"/>
  <c r="F24" i="4"/>
  <c r="D24" i="4"/>
  <c r="L23" i="4"/>
  <c r="L34" i="4" s="1"/>
  <c r="E62" i="4" s="1"/>
  <c r="J23" i="4"/>
  <c r="H23" i="4"/>
  <c r="F23" i="4"/>
  <c r="D23" i="4"/>
  <c r="K10" i="4"/>
  <c r="I10" i="4"/>
  <c r="G10" i="4"/>
  <c r="E10" i="4"/>
  <c r="K9" i="4"/>
  <c r="I9" i="4"/>
  <c r="G9" i="4"/>
  <c r="E9" i="4"/>
  <c r="K8" i="4"/>
  <c r="I8" i="4"/>
  <c r="G8" i="4"/>
  <c r="E8" i="4"/>
  <c r="K7" i="4"/>
  <c r="I7" i="4"/>
  <c r="G7" i="4"/>
  <c r="E7" i="4"/>
  <c r="K6" i="4"/>
  <c r="I6" i="4"/>
  <c r="G6" i="4"/>
  <c r="E6" i="4"/>
  <c r="K5" i="4"/>
  <c r="I5" i="4"/>
  <c r="G5" i="4"/>
  <c r="E5" i="4"/>
  <c r="K4" i="4"/>
  <c r="I4" i="4"/>
  <c r="G4" i="4"/>
  <c r="E4" i="4"/>
  <c r="K3" i="4"/>
  <c r="I3" i="4"/>
  <c r="G3" i="4"/>
  <c r="E3" i="4"/>
  <c r="M26" i="4" l="1"/>
  <c r="M37" i="4" s="1"/>
  <c r="I30" i="4"/>
  <c r="I26" i="4"/>
  <c r="E24" i="4"/>
  <c r="E28" i="4"/>
  <c r="M25" i="4"/>
  <c r="M36" i="4" s="1"/>
  <c r="I29" i="4"/>
  <c r="I25" i="4"/>
  <c r="E25" i="4"/>
  <c r="E29" i="4"/>
  <c r="M24" i="4"/>
  <c r="M35" i="4" s="1"/>
  <c r="I28" i="4"/>
  <c r="I24" i="4"/>
  <c r="E26" i="4"/>
  <c r="E30" i="4"/>
  <c r="M23" i="4"/>
  <c r="M34" i="4" s="1"/>
  <c r="I27" i="4"/>
  <c r="I23" i="4"/>
  <c r="E27" i="4"/>
  <c r="E23" i="4"/>
  <c r="C36" i="4"/>
  <c r="C37" i="4"/>
  <c r="C38" i="4"/>
  <c r="E34" i="4"/>
  <c r="C38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B48" i="2"/>
  <c r="B49" i="2" s="1"/>
  <c r="B50" i="2" s="1"/>
  <c r="B51" i="2" s="1"/>
  <c r="E47" i="2"/>
  <c r="E46" i="2"/>
  <c r="L41" i="2"/>
  <c r="J41" i="2"/>
  <c r="H41" i="2"/>
  <c r="F41" i="2"/>
  <c r="D41" i="2"/>
  <c r="L40" i="2"/>
  <c r="J40" i="2"/>
  <c r="H40" i="2"/>
  <c r="F40" i="2"/>
  <c r="D40" i="2"/>
  <c r="L39" i="2"/>
  <c r="J39" i="2"/>
  <c r="H39" i="2"/>
  <c r="F39" i="2"/>
  <c r="D39" i="2"/>
  <c r="L38" i="2"/>
  <c r="J38" i="2"/>
  <c r="H38" i="2"/>
  <c r="F38" i="2"/>
  <c r="D38" i="2"/>
  <c r="L37" i="2"/>
  <c r="J37" i="2"/>
  <c r="H37" i="2"/>
  <c r="F37" i="2"/>
  <c r="D37" i="2"/>
  <c r="L36" i="2"/>
  <c r="J36" i="2"/>
  <c r="H36" i="2"/>
  <c r="F36" i="2"/>
  <c r="D36" i="2"/>
  <c r="L35" i="2"/>
  <c r="J35" i="2"/>
  <c r="H35" i="2"/>
  <c r="F35" i="2"/>
  <c r="D35" i="2"/>
  <c r="L34" i="2"/>
  <c r="J34" i="2"/>
  <c r="H34" i="2"/>
  <c r="F34" i="2"/>
  <c r="D34" i="2"/>
  <c r="L30" i="2"/>
  <c r="J30" i="2"/>
  <c r="H30" i="2"/>
  <c r="F30" i="2"/>
  <c r="D30" i="2"/>
  <c r="G30" i="2"/>
  <c r="G41" i="2" s="1"/>
  <c r="L29" i="2"/>
  <c r="J29" i="2"/>
  <c r="H29" i="2"/>
  <c r="F29" i="2"/>
  <c r="D29" i="2"/>
  <c r="B27" i="2"/>
  <c r="B38" i="2" s="1"/>
  <c r="L28" i="2"/>
  <c r="J28" i="2"/>
  <c r="H28" i="2"/>
  <c r="F28" i="2"/>
  <c r="D28" i="2"/>
  <c r="B26" i="2"/>
  <c r="B37" i="2" s="1"/>
  <c r="L27" i="2"/>
  <c r="J27" i="2"/>
  <c r="H27" i="2"/>
  <c r="G27" i="2"/>
  <c r="G38" i="2" s="1"/>
  <c r="F27" i="2"/>
  <c r="D27" i="2"/>
  <c r="B25" i="2"/>
  <c r="B36" i="2" s="1"/>
  <c r="L26" i="2"/>
  <c r="J26" i="2"/>
  <c r="H26" i="2"/>
  <c r="F26" i="2"/>
  <c r="D26" i="2"/>
  <c r="C37" i="2"/>
  <c r="B24" i="2"/>
  <c r="B35" i="2" s="1"/>
  <c r="L25" i="2"/>
  <c r="J25" i="2"/>
  <c r="H25" i="2"/>
  <c r="F25" i="2"/>
  <c r="D25" i="2"/>
  <c r="C36" i="2"/>
  <c r="B23" i="2"/>
  <c r="B34" i="2" s="1"/>
  <c r="L24" i="2"/>
  <c r="J24" i="2"/>
  <c r="H24" i="2"/>
  <c r="F24" i="2"/>
  <c r="D24" i="2"/>
  <c r="C35" i="2"/>
  <c r="L23" i="2"/>
  <c r="J23" i="2"/>
  <c r="H23" i="2"/>
  <c r="F23" i="2"/>
  <c r="D23" i="2"/>
  <c r="M10" i="2"/>
  <c r="K10" i="2"/>
  <c r="I10" i="2"/>
  <c r="G10" i="2"/>
  <c r="E10" i="2"/>
  <c r="M9" i="2"/>
  <c r="K9" i="2"/>
  <c r="I9" i="2"/>
  <c r="G9" i="2"/>
  <c r="E9" i="2"/>
  <c r="M8" i="2"/>
  <c r="K8" i="2"/>
  <c r="I8" i="2"/>
  <c r="G8" i="2"/>
  <c r="E8" i="2"/>
  <c r="M7" i="2"/>
  <c r="K7" i="2"/>
  <c r="I7" i="2"/>
  <c r="G7" i="2"/>
  <c r="E7" i="2"/>
  <c r="M6" i="2"/>
  <c r="K6" i="2"/>
  <c r="I6" i="2"/>
  <c r="G6" i="2"/>
  <c r="E6" i="2"/>
  <c r="M5" i="2"/>
  <c r="K5" i="2"/>
  <c r="I5" i="2"/>
  <c r="G5" i="2"/>
  <c r="E5" i="2"/>
  <c r="M4" i="2"/>
  <c r="K4" i="2"/>
  <c r="I4" i="2"/>
  <c r="G4" i="2"/>
  <c r="E4" i="2"/>
  <c r="M3" i="2"/>
  <c r="K3" i="2"/>
  <c r="I3" i="2"/>
  <c r="G3" i="2"/>
  <c r="E3" i="2"/>
  <c r="I37" i="4" l="1"/>
  <c r="E36" i="4"/>
  <c r="E41" i="4"/>
  <c r="I39" i="4"/>
  <c r="I35" i="4"/>
  <c r="E37" i="4"/>
  <c r="I36" i="4"/>
  <c r="E35" i="4"/>
  <c r="I40" i="4"/>
  <c r="I34" i="4"/>
  <c r="E38" i="4"/>
  <c r="E39" i="4"/>
  <c r="I41" i="4"/>
  <c r="E40" i="4"/>
  <c r="I38" i="4"/>
  <c r="K26" i="2"/>
  <c r="K37" i="2" s="1"/>
  <c r="E24" i="2"/>
  <c r="E35" i="2" s="1"/>
  <c r="E26" i="2"/>
  <c r="E37" i="2" s="1"/>
  <c r="I28" i="2"/>
  <c r="I39" i="2" s="1"/>
  <c r="E28" i="2"/>
  <c r="E39" i="2" s="1"/>
  <c r="G29" i="2"/>
  <c r="G40" i="2" s="1"/>
  <c r="I29" i="2"/>
  <c r="I40" i="2" s="1"/>
  <c r="I30" i="2"/>
  <c r="I41" i="2" s="1"/>
  <c r="G23" i="2"/>
  <c r="G34" i="2" s="1"/>
  <c r="I27" i="2"/>
  <c r="I38" i="2" s="1"/>
  <c r="M24" i="2"/>
  <c r="M35" i="2" s="1"/>
  <c r="M26" i="2"/>
  <c r="M37" i="2" s="1"/>
  <c r="K23" i="2"/>
  <c r="K34" i="2" s="1"/>
  <c r="G24" i="2"/>
  <c r="G35" i="2" s="1"/>
  <c r="K25" i="2"/>
  <c r="K36" i="2" s="1"/>
  <c r="M27" i="2"/>
  <c r="M38" i="2" s="1"/>
  <c r="K24" i="2"/>
  <c r="K35" i="2" s="1"/>
  <c r="G25" i="2"/>
  <c r="G36" i="2" s="1"/>
  <c r="I23" i="2"/>
  <c r="I34" i="2" s="1"/>
  <c r="I25" i="2"/>
  <c r="I36" i="2" s="1"/>
  <c r="G26" i="2"/>
  <c r="G37" i="2" s="1"/>
  <c r="E27" i="2"/>
  <c r="E38" i="2" s="1"/>
  <c r="M28" i="2"/>
  <c r="M39" i="2" s="1"/>
  <c r="E34" i="2"/>
  <c r="M23" i="2"/>
  <c r="M34" i="2" s="1"/>
  <c r="I24" i="2"/>
  <c r="I35" i="2" s="1"/>
  <c r="E25" i="2"/>
  <c r="E36" i="2" s="1"/>
  <c r="M25" i="2"/>
  <c r="M36" i="2" s="1"/>
  <c r="I26" i="2"/>
  <c r="I37" i="2" s="1"/>
  <c r="G28" i="2"/>
  <c r="G39" i="2" s="1"/>
  <c r="M29" i="2"/>
  <c r="M40" i="2" s="1"/>
  <c r="K27" i="2"/>
  <c r="K38" i="2" s="1"/>
  <c r="E29" i="2"/>
  <c r="E40" i="2" s="1"/>
  <c r="M30" i="2"/>
  <c r="M41" i="2" s="1"/>
  <c r="K28" i="2"/>
  <c r="K39" i="2" s="1"/>
  <c r="E30" i="2"/>
  <c r="E41" i="2" s="1"/>
  <c r="K30" i="2"/>
  <c r="K41" i="2" s="1"/>
  <c r="K29" i="2"/>
  <c r="K40" i="2" s="1"/>
  <c r="C42" i="2"/>
  <c r="C41" i="2"/>
  <c r="C50" i="2" l="1"/>
  <c r="F52" i="2"/>
  <c r="H52" i="2" s="1"/>
  <c r="F53" i="2"/>
  <c r="H53" i="2" s="1"/>
  <c r="F81" i="2"/>
  <c r="H81" i="2" s="1"/>
  <c r="F67" i="2"/>
  <c r="H67" i="2" s="1"/>
  <c r="F64" i="2"/>
  <c r="H64" i="2" s="1"/>
  <c r="C49" i="2"/>
  <c r="F56" i="2"/>
  <c r="H56" i="2" s="1"/>
  <c r="F49" i="2"/>
  <c r="H49" i="2" s="1"/>
  <c r="F62" i="2"/>
  <c r="H62" i="2" s="1"/>
  <c r="F61" i="2"/>
  <c r="H61" i="2" s="1"/>
  <c r="F57" i="2"/>
  <c r="H57" i="2" s="1"/>
  <c r="C48" i="2"/>
  <c r="F69" i="2"/>
  <c r="H69" i="2" s="1"/>
  <c r="F78" i="2"/>
  <c r="H78" i="2" s="1"/>
  <c r="F77" i="2"/>
  <c r="H77" i="2" s="1"/>
  <c r="F72" i="2"/>
  <c r="H72" i="2" s="1"/>
  <c r="F54" i="2"/>
  <c r="H54" i="2" s="1"/>
  <c r="F58" i="2"/>
  <c r="H58" i="2" s="1"/>
  <c r="F84" i="2"/>
  <c r="H84" i="2" s="1"/>
  <c r="F59" i="2"/>
  <c r="H59" i="2" s="1"/>
  <c r="C51" i="2"/>
  <c r="F63" i="2"/>
  <c r="H63" i="2" s="1"/>
  <c r="F47" i="2"/>
  <c r="H47" i="2" s="1"/>
  <c r="F76" i="2"/>
  <c r="H76" i="2" s="1"/>
  <c r="F50" i="2"/>
  <c r="H50" i="2" s="1"/>
  <c r="F83" i="2"/>
  <c r="H83" i="2" s="1"/>
  <c r="F75" i="2"/>
  <c r="H75" i="2" s="1"/>
  <c r="F71" i="2"/>
  <c r="H71" i="2" s="1"/>
  <c r="F48" i="2"/>
  <c r="H48" i="2" s="1"/>
  <c r="F68" i="2"/>
  <c r="H68" i="2" s="1"/>
  <c r="F85" i="2"/>
  <c r="H85" i="2" s="1"/>
  <c r="F82" i="2"/>
  <c r="H82" i="2" s="1"/>
  <c r="C47" i="2"/>
  <c r="F60" i="2"/>
  <c r="H60" i="2" s="1"/>
  <c r="F74" i="2"/>
  <c r="H74" i="2" s="1"/>
  <c r="F70" i="2"/>
  <c r="H70" i="2" s="1"/>
  <c r="F80" i="2"/>
  <c r="H80" i="2" s="1"/>
  <c r="F46" i="2"/>
  <c r="H46" i="2" s="1"/>
  <c r="F55" i="2"/>
  <c r="H55" i="2" s="1"/>
  <c r="F65" i="2"/>
  <c r="H65" i="2" s="1"/>
  <c r="F66" i="2"/>
  <c r="H66" i="2" s="1"/>
  <c r="F51" i="2"/>
  <c r="H51" i="2" s="1"/>
  <c r="F79" i="2"/>
  <c r="H79" i="2" s="1"/>
  <c r="F73" i="2"/>
  <c r="H73" i="2" s="1"/>
  <c r="C42" i="4"/>
  <c r="C41" i="4"/>
  <c r="C51" i="4" s="1"/>
  <c r="C49" i="4" l="1"/>
  <c r="F60" i="4"/>
  <c r="H60" i="4" s="1"/>
  <c r="F46" i="4"/>
  <c r="H46" i="4" s="1"/>
  <c r="F52" i="4"/>
  <c r="H52" i="4" s="1"/>
  <c r="F62" i="4"/>
  <c r="H62" i="4" s="1"/>
  <c r="F53" i="4"/>
  <c r="H53" i="4" s="1"/>
  <c r="F50" i="4"/>
  <c r="H50" i="4" s="1"/>
  <c r="F48" i="4"/>
  <c r="H48" i="4" s="1"/>
  <c r="F51" i="4"/>
  <c r="H51" i="4" s="1"/>
  <c r="F55" i="4"/>
  <c r="H55" i="4" s="1"/>
  <c r="F47" i="4"/>
  <c r="H47" i="4" s="1"/>
  <c r="C50" i="4"/>
  <c r="F57" i="4"/>
  <c r="H57" i="4" s="1"/>
  <c r="C48" i="4"/>
  <c r="F61" i="4"/>
  <c r="H61" i="4" s="1"/>
  <c r="C47" i="4"/>
  <c r="F54" i="4"/>
  <c r="H54" i="4" s="1"/>
  <c r="F58" i="4"/>
  <c r="H58" i="4" s="1"/>
  <c r="F59" i="4"/>
  <c r="H59" i="4" s="1"/>
  <c r="F63" i="4"/>
  <c r="H63" i="4" s="1"/>
  <c r="F64" i="4"/>
  <c r="H64" i="4" s="1"/>
  <c r="F49" i="4"/>
  <c r="H49" i="4" s="1"/>
  <c r="F56" i="4"/>
  <c r="H56" i="4" s="1"/>
  <c r="F65" i="4"/>
  <c r="H65" i="4" s="1"/>
</calcChain>
</file>

<file path=xl/sharedStrings.xml><?xml version="1.0" encoding="utf-8"?>
<sst xmlns="http://schemas.openxmlformats.org/spreadsheetml/2006/main" count="142" uniqueCount="77">
  <si>
    <t>PLATE 1</t>
  </si>
  <si>
    <t>S1</t>
  </si>
  <si>
    <t>S9</t>
  </si>
  <si>
    <t>S17</t>
  </si>
  <si>
    <t>S25</t>
  </si>
  <si>
    <t>S33</t>
  </si>
  <si>
    <t>S2</t>
  </si>
  <si>
    <t>S10</t>
  </si>
  <si>
    <t>S18</t>
  </si>
  <si>
    <t>S26</t>
  </si>
  <si>
    <t>S34</t>
  </si>
  <si>
    <t>Standard-5</t>
  </si>
  <si>
    <t>S3</t>
  </si>
  <si>
    <t>S11</t>
  </si>
  <si>
    <t>S19</t>
  </si>
  <si>
    <t>S27</t>
  </si>
  <si>
    <t>S35</t>
  </si>
  <si>
    <t>Standard-4</t>
  </si>
  <si>
    <t>S4</t>
  </si>
  <si>
    <t>S12</t>
  </si>
  <si>
    <t>S20</t>
  </si>
  <si>
    <t>S28</t>
  </si>
  <si>
    <t>S36</t>
  </si>
  <si>
    <t>Standard-3</t>
  </si>
  <si>
    <t>S5</t>
  </si>
  <si>
    <t>S13</t>
  </si>
  <si>
    <t>S21</t>
  </si>
  <si>
    <t>S29</t>
  </si>
  <si>
    <t>S37</t>
  </si>
  <si>
    <t>Standard-2</t>
  </si>
  <si>
    <t>S6</t>
  </si>
  <si>
    <t>S14</t>
  </si>
  <si>
    <t>S22</t>
  </si>
  <si>
    <t>S30</t>
  </si>
  <si>
    <t>S38</t>
  </si>
  <si>
    <t>Standard-1</t>
  </si>
  <si>
    <t>S7</t>
  </si>
  <si>
    <t>S15</t>
  </si>
  <si>
    <t>S23</t>
  </si>
  <si>
    <t>S31</t>
  </si>
  <si>
    <t>S39</t>
  </si>
  <si>
    <t>Blank</t>
  </si>
  <si>
    <t>S8</t>
  </si>
  <si>
    <t>S16</t>
  </si>
  <si>
    <t>S24</t>
  </si>
  <si>
    <t>S32</t>
  </si>
  <si>
    <t>S40</t>
  </si>
  <si>
    <t>RAW DATA</t>
  </si>
  <si>
    <t>AVERAGE-SUBTRACTED</t>
  </si>
  <si>
    <t>LOGIT</t>
  </si>
  <si>
    <t>y-int=</t>
  </si>
  <si>
    <t>slope=</t>
  </si>
  <si>
    <t>STANDARD</t>
  </si>
  <si>
    <t>SAMPLES</t>
  </si>
  <si>
    <t>Calculated</t>
  </si>
  <si>
    <t>Dilution</t>
  </si>
  <si>
    <t xml:space="preserve">Corrected </t>
  </si>
  <si>
    <t>SB1</t>
  </si>
  <si>
    <t>SB2</t>
  </si>
  <si>
    <t>SB3</t>
  </si>
  <si>
    <t>SB4</t>
  </si>
  <si>
    <t>SB5</t>
  </si>
  <si>
    <t>SB6</t>
  </si>
  <si>
    <t>SB7</t>
  </si>
  <si>
    <t>SB8</t>
  </si>
  <si>
    <t>SB9</t>
  </si>
  <si>
    <t>SB10</t>
  </si>
  <si>
    <t>SB11</t>
  </si>
  <si>
    <t>SB12</t>
  </si>
  <si>
    <t>SB13</t>
  </si>
  <si>
    <t>SB14</t>
  </si>
  <si>
    <t>SB15</t>
  </si>
  <si>
    <t>SB16</t>
  </si>
  <si>
    <t>SB17</t>
  </si>
  <si>
    <t>SB18</t>
  </si>
  <si>
    <t>SB19</t>
  </si>
  <si>
    <t>SB20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</si>
</sst>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%"/>
  </numFmts>
  <fonts count="8" x14ac:knownFonts="1">
    <font>
      <sz val="10"/>
      <name val="Arial"/>
    </font>
    <font>
      <sz val="10"/>
      <color rgb="FF000000"/>
      <name val="Arial"/>
      <family val="2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EBF1DE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0" fillId="0" borderId="0" xfId="1" applyFont="1"/>
    <xf numFmtId="0" fontId="2" fillId="0" borderId="0" xfId="1"/>
    <xf numFmtId="164" fontId="3" fillId="0" borderId="0" xfId="2" applyNumberFormat="1" applyFont="1" applyAlignment="1" applyProtection="1">
      <alignment horizontal="left" vertical="center"/>
      <protection locked="0"/>
    </xf>
    <xf numFmtId="1" fontId="2" fillId="0" borderId="0" xfId="1" applyNumberFormat="1"/>
    <xf numFmtId="165" fontId="2" fillId="2" borderId="2" xfId="2" applyNumberFormat="1" applyFill="1" applyBorder="1" applyAlignment="1">
      <alignment horizontal="center"/>
    </xf>
    <xf numFmtId="165" fontId="2" fillId="3" borderId="2" xfId="2" applyNumberFormat="1" applyFill="1" applyBorder="1" applyAlignment="1">
      <alignment horizontal="center"/>
    </xf>
    <xf numFmtId="165" fontId="2" fillId="0" borderId="2" xfId="2" applyNumberFormat="1" applyFill="1" applyBorder="1" applyAlignment="1">
      <alignment horizontal="center"/>
    </xf>
    <xf numFmtId="49" fontId="0" fillId="0" borderId="0" xfId="1" applyNumberFormat="1" applyFont="1"/>
    <xf numFmtId="49" fontId="0" fillId="0" borderId="0" xfId="1" quotePrefix="1" applyNumberFormat="1" applyFont="1"/>
    <xf numFmtId="165" fontId="2" fillId="4" borderId="2" xfId="2" applyNumberFormat="1" applyFill="1" applyBorder="1" applyAlignment="1">
      <alignment horizontal="center"/>
    </xf>
    <xf numFmtId="0" fontId="2" fillId="0" borderId="0" xfId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164" fontId="5" fillId="5" borderId="0" xfId="2" applyNumberFormat="1" applyFont="1" applyFill="1" applyAlignment="1" applyProtection="1">
      <alignment horizontal="left" vertical="center"/>
      <protection locked="0"/>
    </xf>
    <xf numFmtId="1" fontId="2" fillId="0" borderId="0" xfId="1" applyNumberFormat="1" applyFill="1" applyAlignment="1">
      <alignment horizontal="center"/>
    </xf>
    <xf numFmtId="1" fontId="2" fillId="0" borderId="0" xfId="1" applyNumberFormat="1" applyAlignment="1">
      <alignment horizontal="center"/>
    </xf>
    <xf numFmtId="49" fontId="2" fillId="0" borderId="0" xfId="1" applyNumberFormat="1"/>
    <xf numFmtId="165" fontId="2" fillId="0" borderId="0" xfId="2" applyNumberFormat="1" applyBorder="1" applyAlignment="1">
      <alignment horizontal="center"/>
    </xf>
    <xf numFmtId="164" fontId="5" fillId="6" borderId="0" xfId="2" applyNumberFormat="1" applyFont="1" applyFill="1" applyAlignment="1" applyProtection="1">
      <alignment horizontal="left" vertical="center"/>
      <protection locked="0"/>
    </xf>
    <xf numFmtId="0" fontId="2" fillId="6" borderId="0" xfId="2" applyFill="1" applyAlignment="1">
      <alignment horizontal="center"/>
    </xf>
    <xf numFmtId="0" fontId="2" fillId="0" borderId="0" xfId="2" applyAlignment="1">
      <alignment horizontal="center"/>
    </xf>
    <xf numFmtId="0" fontId="2" fillId="0" borderId="0" xfId="1" applyFill="1"/>
    <xf numFmtId="0" fontId="2" fillId="0" borderId="0" xfId="1" applyBorder="1"/>
    <xf numFmtId="165" fontId="2" fillId="2" borderId="2" xfId="1" applyNumberFormat="1" applyFill="1" applyBorder="1" applyAlignment="1">
      <alignment horizontal="center"/>
    </xf>
    <xf numFmtId="165" fontId="2" fillId="0" borderId="2" xfId="1" applyNumberFormat="1" applyFill="1" applyBorder="1" applyAlignment="1">
      <alignment horizontal="center"/>
    </xf>
    <xf numFmtId="165" fontId="2" fillId="7" borderId="2" xfId="1" applyNumberFormat="1" applyFill="1" applyBorder="1" applyAlignment="1">
      <alignment horizontal="center"/>
    </xf>
    <xf numFmtId="2" fontId="2" fillId="0" borderId="0" xfId="1" applyNumberFormat="1"/>
    <xf numFmtId="166" fontId="2" fillId="0" borderId="0" xfId="1" applyNumberFormat="1"/>
    <xf numFmtId="165" fontId="2" fillId="0" borderId="0" xfId="2" applyNumberFormat="1" applyBorder="1"/>
    <xf numFmtId="165" fontId="2" fillId="7" borderId="0" xfId="1" applyNumberFormat="1" applyFill="1" applyBorder="1" applyAlignment="1">
      <alignment horizontal="center"/>
    </xf>
    <xf numFmtId="165" fontId="2" fillId="0" borderId="0" xfId="1" applyNumberFormat="1" applyFill="1" applyBorder="1" applyAlignment="1">
      <alignment horizontal="center"/>
    </xf>
    <xf numFmtId="164" fontId="5" fillId="0" borderId="4" xfId="2" applyNumberFormat="1" applyFont="1" applyBorder="1" applyAlignment="1" applyProtection="1">
      <alignment horizontal="center" vertical="center"/>
      <protection locked="0"/>
    </xf>
    <xf numFmtId="164" fontId="6" fillId="0" borderId="5" xfId="2" applyNumberFormat="1" applyFont="1" applyBorder="1" applyAlignment="1" applyProtection="1">
      <alignment horizontal="center" vertical="center"/>
    </xf>
    <xf numFmtId="165" fontId="2" fillId="0" borderId="0" xfId="2" applyNumberFormat="1"/>
    <xf numFmtId="0" fontId="2" fillId="0" borderId="0" xfId="2"/>
    <xf numFmtId="2" fontId="2" fillId="0" borderId="0" xfId="2" applyNumberFormat="1" applyAlignment="1">
      <alignment horizontal="center"/>
    </xf>
    <xf numFmtId="0" fontId="0" fillId="0" borderId="0" xfId="1" applyFont="1" applyAlignment="1">
      <alignment horizontal="center"/>
    </xf>
    <xf numFmtId="0" fontId="0" fillId="0" borderId="0" xfId="1" applyFont="1" applyBorder="1" applyAlignment="1">
      <alignment horizontal="center"/>
    </xf>
    <xf numFmtId="0" fontId="7" fillId="0" borderId="6" xfId="2" applyFont="1" applyBorder="1" applyAlignment="1">
      <alignment horizontal="left"/>
    </xf>
    <xf numFmtId="0" fontId="2" fillId="0" borderId="0" xfId="2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 vertical="center"/>
      <protection locked="0"/>
    </xf>
    <xf numFmtId="164" fontId="6" fillId="0" borderId="0" xfId="2" applyNumberFormat="1" applyFont="1" applyBorder="1" applyAlignment="1" applyProtection="1">
      <alignment horizontal="center" vertical="center"/>
    </xf>
    <xf numFmtId="166" fontId="2" fillId="0" borderId="2" xfId="2" applyNumberFormat="1" applyBorder="1"/>
    <xf numFmtId="167" fontId="2" fillId="0" borderId="5" xfId="2" applyNumberFormat="1" applyBorder="1" applyAlignment="1">
      <alignment horizontal="center"/>
    </xf>
    <xf numFmtId="167" fontId="2" fillId="0" borderId="0" xfId="2" applyNumberFormat="1"/>
    <xf numFmtId="165" fontId="2" fillId="8" borderId="4" xfId="2" applyNumberFormat="1" applyFill="1" applyBorder="1"/>
    <xf numFmtId="166" fontId="2" fillId="3" borderId="2" xfId="1" applyNumberFormat="1" applyFill="1" applyBorder="1"/>
    <xf numFmtId="1" fontId="2" fillId="3" borderId="2" xfId="1" applyNumberFormat="1" applyFill="1" applyBorder="1"/>
    <xf numFmtId="166" fontId="2" fillId="0" borderId="0" xfId="1" applyNumberFormat="1" applyBorder="1"/>
    <xf numFmtId="2" fontId="2" fillId="0" borderId="0" xfId="2" applyNumberFormat="1"/>
    <xf numFmtId="167" fontId="2" fillId="0" borderId="0" xfId="1" applyNumberFormat="1" applyBorder="1"/>
    <xf numFmtId="0" fontId="2" fillId="9" borderId="7" xfId="2" applyFill="1" applyBorder="1"/>
    <xf numFmtId="2" fontId="2" fillId="0" borderId="2" xfId="1" applyNumberFormat="1" applyFill="1" applyBorder="1"/>
    <xf numFmtId="166" fontId="0" fillId="0" borderId="0" xfId="1" applyNumberFormat="1" applyFont="1" applyBorder="1" applyAlignment="1">
      <alignment horizontal="right"/>
    </xf>
    <xf numFmtId="166" fontId="2" fillId="0" borderId="2" xfId="1" applyNumberFormat="1" applyFill="1" applyBorder="1"/>
    <xf numFmtId="1" fontId="2" fillId="0" borderId="2" xfId="1" applyNumberFormat="1" applyFill="1" applyBorder="1"/>
    <xf numFmtId="166" fontId="2" fillId="0" borderId="0" xfId="1" applyNumberFormat="1" applyBorder="1" applyAlignment="1">
      <alignment horizontal="right"/>
    </xf>
    <xf numFmtId="167" fontId="2" fillId="0" borderId="0" xfId="1" applyNumberFormat="1" applyBorder="1" applyAlignment="1">
      <alignment horizontal="right"/>
    </xf>
    <xf numFmtId="2" fontId="2" fillId="0" borderId="0" xfId="1" applyNumberFormat="1" applyBorder="1"/>
    <xf numFmtId="2" fontId="0" fillId="0" borderId="0" xfId="1" applyNumberFormat="1" applyFont="1" applyBorder="1"/>
    <xf numFmtId="9" fontId="2" fillId="0" borderId="0" xfId="1" applyNumberFormat="1" applyBorder="1"/>
    <xf numFmtId="165" fontId="2" fillId="7" borderId="8" xfId="1" applyNumberFormat="1" applyFill="1" applyBorder="1"/>
    <xf numFmtId="165" fontId="2" fillId="0" borderId="0" xfId="1" applyNumberFormat="1"/>
    <xf numFmtId="165" fontId="2" fillId="0" borderId="0" xfId="1" applyNumberFormat="1" applyFill="1" applyBorder="1"/>
    <xf numFmtId="166" fontId="2" fillId="0" borderId="0" xfId="1" applyNumberForma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5" fontId="0" fillId="0" borderId="2" xfId="2" applyNumberFormat="1" applyFont="1" applyFill="1" applyBorder="1" applyAlignment="1">
      <alignment horizontal="center"/>
    </xf>
    <xf numFmtId="165" fontId="0" fillId="3" borderId="2" xfId="2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2" xfId="1" applyBorder="1"/>
    <xf numFmtId="164" fontId="6" fillId="0" borderId="9" xfId="2" applyNumberFormat="1" applyFont="1" applyBorder="1" applyAlignment="1" applyProtection="1">
      <alignment horizontal="center" vertical="center"/>
    </xf>
    <xf numFmtId="0" fontId="2" fillId="0" borderId="7" xfId="2" applyFill="1" applyBorder="1"/>
  </cellXfs>
  <cellStyles count="3">
    <cellStyle name="Normal" xfId="0" builtinId="0"/>
    <cellStyle name="Normal 4" xfId="2" xr:uid="{E4454EFD-47EE-402B-856E-39B3CF3E9F17}"/>
    <cellStyle name="Normal_0516071" xfId="1" xr:uid="{BBE89B02-76DD-49C4-A25A-E42DC5069F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 algn="ctr" rtl="1"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8671743053721"/>
          <c:y val="0.20789473684210658"/>
          <c:w val="0.797323880149715"/>
          <c:h val="0.7026315789473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'Layout 1 ELISA'!$E$12</c:f>
              <c:strCache>
                <c:ptCount val="1"/>
              </c:strCache>
            </c:strRef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og"/>
            <c:dispRSqr val="1"/>
            <c:dispEq val="1"/>
            <c:trendlineLbl>
              <c:layout>
                <c:manualLayout>
                  <c:x val="-0.14137903814654748"/>
                  <c:y val="-0.3149095662653063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'Layout 1 ELISA'!$B$47:$B$53</c:f>
              <c:numCache>
                <c:formatCode>General</c:formatCode>
                <c:ptCount val="7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</c:numCache>
            </c:numRef>
          </c:xVal>
          <c:yVal>
            <c:numRef>
              <c:f>'Layout 1 ELISA'!$C$34:$C$40</c:f>
              <c:numCache>
                <c:formatCode>0.000</c:formatCode>
                <c:ptCount val="7"/>
                <c:pt idx="0">
                  <c:v>-1.546463113272712</c:v>
                </c:pt>
                <c:pt idx="1">
                  <c:v>-1.9696906777207168</c:v>
                </c:pt>
                <c:pt idx="2">
                  <c:v>-2.673648774384878</c:v>
                </c:pt>
                <c:pt idx="3">
                  <c:v>-3.3104430183936913</c:v>
                </c:pt>
                <c:pt idx="4">
                  <c:v>-3.8873303928377752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1F-4625-9D4B-CDFDA687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140456"/>
        <c:axId val="1"/>
      </c:scatterChart>
      <c:valAx>
        <c:axId val="61014045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.1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140456"/>
        <c:crossesAt val="0.1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844" r="0.750000000000008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 algn="ctr" rtl="1"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8671743053721"/>
          <c:y val="0.20789473684210658"/>
          <c:w val="0.797323880149715"/>
          <c:h val="0.7026315789473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'Layout 2 ELISA'!$E$12</c:f>
              <c:strCache>
                <c:ptCount val="1"/>
              </c:strCache>
            </c:strRef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og"/>
            <c:dispRSqr val="1"/>
            <c:dispEq val="1"/>
            <c:trendlineLbl>
              <c:layout>
                <c:manualLayout>
                  <c:x val="-0.23643995443965737"/>
                  <c:y val="-0.192330647385030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'Layout 2 ELISA'!$B$47:$B$53</c:f>
              <c:numCache>
                <c:formatCode>General</c:formatCode>
                <c:ptCount val="7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</c:numCache>
            </c:numRef>
          </c:xVal>
          <c:yVal>
            <c:numRef>
              <c:f>'Layout 2 ELISA'!$C$34:$C$40</c:f>
              <c:numCache>
                <c:formatCode>0.000</c:formatCode>
                <c:ptCount val="7"/>
                <c:pt idx="0">
                  <c:v>-1.546463113272712</c:v>
                </c:pt>
                <c:pt idx="1">
                  <c:v>-1.9696906777207168</c:v>
                </c:pt>
                <c:pt idx="2">
                  <c:v>-2.673648774384878</c:v>
                </c:pt>
                <c:pt idx="3">
                  <c:v>-3.3104430183936913</c:v>
                </c:pt>
                <c:pt idx="4">
                  <c:v>-3.8873303928377752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83-4AA4-9B4D-0E2D6799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140456"/>
        <c:axId val="1"/>
      </c:scatterChart>
      <c:valAx>
        <c:axId val="61014045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.1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140456"/>
        <c:crossesAt val="0.1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844" r="0.75000000000000844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 algn="ctr" rtl="1"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8671743053721"/>
          <c:y val="0.20789473684210658"/>
          <c:w val="0.797323880149715"/>
          <c:h val="0.7026315789473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'Layout 1 ELISA'!$E$12</c:f>
              <c:strCache>
                <c:ptCount val="1"/>
              </c:strCache>
            </c:strRef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og"/>
            <c:dispRSqr val="1"/>
            <c:dispEq val="1"/>
            <c:trendlineLbl>
              <c:layout>
                <c:manualLayout>
                  <c:x val="-0.12634144416158508"/>
                  <c:y val="-0.3149095662653063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'Layout 1 ELISA'!$B$47:$B$53</c:f>
              <c:numCache>
                <c:formatCode>General</c:formatCode>
                <c:ptCount val="7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</c:numCache>
            </c:numRef>
          </c:xVal>
          <c:yVal>
            <c:numRef>
              <c:f>'Layout 1 ELISA'!$C$34:$C$40</c:f>
              <c:numCache>
                <c:formatCode>0.000</c:formatCode>
                <c:ptCount val="7"/>
                <c:pt idx="0">
                  <c:v>-1.546463113272712</c:v>
                </c:pt>
                <c:pt idx="1">
                  <c:v>-1.9696906777207168</c:v>
                </c:pt>
                <c:pt idx="2">
                  <c:v>-2.673648774384878</c:v>
                </c:pt>
                <c:pt idx="3">
                  <c:v>-3.3104430183936913</c:v>
                </c:pt>
                <c:pt idx="4">
                  <c:v>-3.8873303928377752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74-4114-988A-033D31147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140456"/>
        <c:axId val="1"/>
      </c:scatterChart>
      <c:valAx>
        <c:axId val="61014045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.1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140456"/>
        <c:crossesAt val="0.1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844" r="0.750000000000008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53</xdr:row>
      <xdr:rowOff>66675</xdr:rowOff>
    </xdr:from>
    <xdr:to>
      <xdr:col>3</xdr:col>
      <xdr:colOff>857250</xdr:colOff>
      <xdr:row>68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31D801-0360-447C-B0DF-317A125FD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53</xdr:row>
      <xdr:rowOff>66675</xdr:rowOff>
    </xdr:from>
    <xdr:to>
      <xdr:col>3</xdr:col>
      <xdr:colOff>857250</xdr:colOff>
      <xdr:row>68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CE269D-0E6C-4551-A68A-D63191B38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53</xdr:row>
      <xdr:rowOff>66675</xdr:rowOff>
    </xdr:from>
    <xdr:to>
      <xdr:col>3</xdr:col>
      <xdr:colOff>857250</xdr:colOff>
      <xdr:row>68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7102D7-1E0A-4015-8593-8BA753C91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EBA8-B4B6-4F62-A8A7-F6FE4A067B0F}">
  <sheetPr>
    <pageSetUpPr fitToPage="1"/>
  </sheetPr>
  <dimension ref="A1:T86"/>
  <sheetViews>
    <sheetView workbookViewId="0">
      <selection activeCell="B8" sqref="B8:C10"/>
    </sheetView>
  </sheetViews>
  <sheetFormatPr baseColWidth="10" defaultColWidth="8.83203125" defaultRowHeight="13" x14ac:dyDescent="0.15"/>
  <cols>
    <col min="1" max="1" width="3.1640625" style="2" customWidth="1"/>
    <col min="2" max="2" width="13" style="2" customWidth="1"/>
    <col min="3" max="3" width="12.83203125" style="2" customWidth="1"/>
    <col min="4" max="5" width="14.33203125" style="2" bestFit="1" customWidth="1"/>
    <col min="6" max="6" width="15" style="2" bestFit="1" customWidth="1"/>
    <col min="7" max="7" width="13.5" style="2" bestFit="1" customWidth="1"/>
    <col min="8" max="8" width="14.83203125" style="2" customWidth="1"/>
    <col min="9" max="9" width="13.5" style="2" bestFit="1" customWidth="1"/>
    <col min="10" max="10" width="15" style="2" bestFit="1" customWidth="1"/>
    <col min="11" max="11" width="13.5" style="2" bestFit="1" customWidth="1"/>
    <col min="12" max="12" width="14.83203125" style="2" customWidth="1"/>
    <col min="13" max="13" width="15" style="2" bestFit="1" customWidth="1"/>
    <col min="14" max="14" width="8.83203125" style="2"/>
    <col min="15" max="15" width="13.1640625" style="2" customWidth="1"/>
    <col min="16" max="256" width="8.83203125" style="2"/>
    <col min="257" max="257" width="3.1640625" style="2" customWidth="1"/>
    <col min="258" max="258" width="13" style="2" customWidth="1"/>
    <col min="259" max="259" width="12.83203125" style="2" customWidth="1"/>
    <col min="260" max="261" width="14.33203125" style="2" bestFit="1" customWidth="1"/>
    <col min="262" max="262" width="15" style="2" bestFit="1" customWidth="1"/>
    <col min="263" max="263" width="13.5" style="2" bestFit="1" customWidth="1"/>
    <col min="264" max="264" width="14.83203125" style="2" customWidth="1"/>
    <col min="265" max="265" width="13.5" style="2" bestFit="1" customWidth="1"/>
    <col min="266" max="266" width="15" style="2" bestFit="1" customWidth="1"/>
    <col min="267" max="267" width="13.5" style="2" bestFit="1" customWidth="1"/>
    <col min="268" max="268" width="14.83203125" style="2" customWidth="1"/>
    <col min="269" max="269" width="15" style="2" bestFit="1" customWidth="1"/>
    <col min="270" max="270" width="8.83203125" style="2"/>
    <col min="271" max="271" width="13.1640625" style="2" customWidth="1"/>
    <col min="272" max="512" width="8.83203125" style="2"/>
    <col min="513" max="513" width="3.1640625" style="2" customWidth="1"/>
    <col min="514" max="514" width="13" style="2" customWidth="1"/>
    <col min="515" max="515" width="12.83203125" style="2" customWidth="1"/>
    <col min="516" max="517" width="14.33203125" style="2" bestFit="1" customWidth="1"/>
    <col min="518" max="518" width="15" style="2" bestFit="1" customWidth="1"/>
    <col min="519" max="519" width="13.5" style="2" bestFit="1" customWidth="1"/>
    <col min="520" max="520" width="14.83203125" style="2" customWidth="1"/>
    <col min="521" max="521" width="13.5" style="2" bestFit="1" customWidth="1"/>
    <col min="522" max="522" width="15" style="2" bestFit="1" customWidth="1"/>
    <col min="523" max="523" width="13.5" style="2" bestFit="1" customWidth="1"/>
    <col min="524" max="524" width="14.83203125" style="2" customWidth="1"/>
    <col min="525" max="525" width="15" style="2" bestFit="1" customWidth="1"/>
    <col min="526" max="526" width="8.83203125" style="2"/>
    <col min="527" max="527" width="13.1640625" style="2" customWidth="1"/>
    <col min="528" max="768" width="8.83203125" style="2"/>
    <col min="769" max="769" width="3.1640625" style="2" customWidth="1"/>
    <col min="770" max="770" width="13" style="2" customWidth="1"/>
    <col min="771" max="771" width="12.83203125" style="2" customWidth="1"/>
    <col min="772" max="773" width="14.33203125" style="2" bestFit="1" customWidth="1"/>
    <col min="774" max="774" width="15" style="2" bestFit="1" customWidth="1"/>
    <col min="775" max="775" width="13.5" style="2" bestFit="1" customWidth="1"/>
    <col min="776" max="776" width="14.83203125" style="2" customWidth="1"/>
    <col min="777" max="777" width="13.5" style="2" bestFit="1" customWidth="1"/>
    <col min="778" max="778" width="15" style="2" bestFit="1" customWidth="1"/>
    <col min="779" max="779" width="13.5" style="2" bestFit="1" customWidth="1"/>
    <col min="780" max="780" width="14.83203125" style="2" customWidth="1"/>
    <col min="781" max="781" width="15" style="2" bestFit="1" customWidth="1"/>
    <col min="782" max="782" width="8.83203125" style="2"/>
    <col min="783" max="783" width="13.1640625" style="2" customWidth="1"/>
    <col min="784" max="1024" width="8.83203125" style="2"/>
    <col min="1025" max="1025" width="3.1640625" style="2" customWidth="1"/>
    <col min="1026" max="1026" width="13" style="2" customWidth="1"/>
    <col min="1027" max="1027" width="12.83203125" style="2" customWidth="1"/>
    <col min="1028" max="1029" width="14.33203125" style="2" bestFit="1" customWidth="1"/>
    <col min="1030" max="1030" width="15" style="2" bestFit="1" customWidth="1"/>
    <col min="1031" max="1031" width="13.5" style="2" bestFit="1" customWidth="1"/>
    <col min="1032" max="1032" width="14.83203125" style="2" customWidth="1"/>
    <col min="1033" max="1033" width="13.5" style="2" bestFit="1" customWidth="1"/>
    <col min="1034" max="1034" width="15" style="2" bestFit="1" customWidth="1"/>
    <col min="1035" max="1035" width="13.5" style="2" bestFit="1" customWidth="1"/>
    <col min="1036" max="1036" width="14.83203125" style="2" customWidth="1"/>
    <col min="1037" max="1037" width="15" style="2" bestFit="1" customWidth="1"/>
    <col min="1038" max="1038" width="8.83203125" style="2"/>
    <col min="1039" max="1039" width="13.1640625" style="2" customWidth="1"/>
    <col min="1040" max="1280" width="8.83203125" style="2"/>
    <col min="1281" max="1281" width="3.1640625" style="2" customWidth="1"/>
    <col min="1282" max="1282" width="13" style="2" customWidth="1"/>
    <col min="1283" max="1283" width="12.83203125" style="2" customWidth="1"/>
    <col min="1284" max="1285" width="14.33203125" style="2" bestFit="1" customWidth="1"/>
    <col min="1286" max="1286" width="15" style="2" bestFit="1" customWidth="1"/>
    <col min="1287" max="1287" width="13.5" style="2" bestFit="1" customWidth="1"/>
    <col min="1288" max="1288" width="14.83203125" style="2" customWidth="1"/>
    <col min="1289" max="1289" width="13.5" style="2" bestFit="1" customWidth="1"/>
    <col min="1290" max="1290" width="15" style="2" bestFit="1" customWidth="1"/>
    <col min="1291" max="1291" width="13.5" style="2" bestFit="1" customWidth="1"/>
    <col min="1292" max="1292" width="14.83203125" style="2" customWidth="1"/>
    <col min="1293" max="1293" width="15" style="2" bestFit="1" customWidth="1"/>
    <col min="1294" max="1294" width="8.83203125" style="2"/>
    <col min="1295" max="1295" width="13.1640625" style="2" customWidth="1"/>
    <col min="1296" max="1536" width="8.83203125" style="2"/>
    <col min="1537" max="1537" width="3.1640625" style="2" customWidth="1"/>
    <col min="1538" max="1538" width="13" style="2" customWidth="1"/>
    <col min="1539" max="1539" width="12.83203125" style="2" customWidth="1"/>
    <col min="1540" max="1541" width="14.33203125" style="2" bestFit="1" customWidth="1"/>
    <col min="1542" max="1542" width="15" style="2" bestFit="1" customWidth="1"/>
    <col min="1543" max="1543" width="13.5" style="2" bestFit="1" customWidth="1"/>
    <col min="1544" max="1544" width="14.83203125" style="2" customWidth="1"/>
    <col min="1545" max="1545" width="13.5" style="2" bestFit="1" customWidth="1"/>
    <col min="1546" max="1546" width="15" style="2" bestFit="1" customWidth="1"/>
    <col min="1547" max="1547" width="13.5" style="2" bestFit="1" customWidth="1"/>
    <col min="1548" max="1548" width="14.83203125" style="2" customWidth="1"/>
    <col min="1549" max="1549" width="15" style="2" bestFit="1" customWidth="1"/>
    <col min="1550" max="1550" width="8.83203125" style="2"/>
    <col min="1551" max="1551" width="13.1640625" style="2" customWidth="1"/>
    <col min="1552" max="1792" width="8.83203125" style="2"/>
    <col min="1793" max="1793" width="3.1640625" style="2" customWidth="1"/>
    <col min="1794" max="1794" width="13" style="2" customWidth="1"/>
    <col min="1795" max="1795" width="12.83203125" style="2" customWidth="1"/>
    <col min="1796" max="1797" width="14.33203125" style="2" bestFit="1" customWidth="1"/>
    <col min="1798" max="1798" width="15" style="2" bestFit="1" customWidth="1"/>
    <col min="1799" max="1799" width="13.5" style="2" bestFit="1" customWidth="1"/>
    <col min="1800" max="1800" width="14.83203125" style="2" customWidth="1"/>
    <col min="1801" max="1801" width="13.5" style="2" bestFit="1" customWidth="1"/>
    <col min="1802" max="1802" width="15" style="2" bestFit="1" customWidth="1"/>
    <col min="1803" max="1803" width="13.5" style="2" bestFit="1" customWidth="1"/>
    <col min="1804" max="1804" width="14.83203125" style="2" customWidth="1"/>
    <col min="1805" max="1805" width="15" style="2" bestFit="1" customWidth="1"/>
    <col min="1806" max="1806" width="8.83203125" style="2"/>
    <col min="1807" max="1807" width="13.1640625" style="2" customWidth="1"/>
    <col min="1808" max="2048" width="8.83203125" style="2"/>
    <col min="2049" max="2049" width="3.1640625" style="2" customWidth="1"/>
    <col min="2050" max="2050" width="13" style="2" customWidth="1"/>
    <col min="2051" max="2051" width="12.83203125" style="2" customWidth="1"/>
    <col min="2052" max="2053" width="14.33203125" style="2" bestFit="1" customWidth="1"/>
    <col min="2054" max="2054" width="15" style="2" bestFit="1" customWidth="1"/>
    <col min="2055" max="2055" width="13.5" style="2" bestFit="1" customWidth="1"/>
    <col min="2056" max="2056" width="14.83203125" style="2" customWidth="1"/>
    <col min="2057" max="2057" width="13.5" style="2" bestFit="1" customWidth="1"/>
    <col min="2058" max="2058" width="15" style="2" bestFit="1" customWidth="1"/>
    <col min="2059" max="2059" width="13.5" style="2" bestFit="1" customWidth="1"/>
    <col min="2060" max="2060" width="14.83203125" style="2" customWidth="1"/>
    <col min="2061" max="2061" width="15" style="2" bestFit="1" customWidth="1"/>
    <col min="2062" max="2062" width="8.83203125" style="2"/>
    <col min="2063" max="2063" width="13.1640625" style="2" customWidth="1"/>
    <col min="2064" max="2304" width="8.83203125" style="2"/>
    <col min="2305" max="2305" width="3.1640625" style="2" customWidth="1"/>
    <col min="2306" max="2306" width="13" style="2" customWidth="1"/>
    <col min="2307" max="2307" width="12.83203125" style="2" customWidth="1"/>
    <col min="2308" max="2309" width="14.33203125" style="2" bestFit="1" customWidth="1"/>
    <col min="2310" max="2310" width="15" style="2" bestFit="1" customWidth="1"/>
    <col min="2311" max="2311" width="13.5" style="2" bestFit="1" customWidth="1"/>
    <col min="2312" max="2312" width="14.83203125" style="2" customWidth="1"/>
    <col min="2313" max="2313" width="13.5" style="2" bestFit="1" customWidth="1"/>
    <col min="2314" max="2314" width="15" style="2" bestFit="1" customWidth="1"/>
    <col min="2315" max="2315" width="13.5" style="2" bestFit="1" customWidth="1"/>
    <col min="2316" max="2316" width="14.83203125" style="2" customWidth="1"/>
    <col min="2317" max="2317" width="15" style="2" bestFit="1" customWidth="1"/>
    <col min="2318" max="2318" width="8.83203125" style="2"/>
    <col min="2319" max="2319" width="13.1640625" style="2" customWidth="1"/>
    <col min="2320" max="2560" width="8.83203125" style="2"/>
    <col min="2561" max="2561" width="3.1640625" style="2" customWidth="1"/>
    <col min="2562" max="2562" width="13" style="2" customWidth="1"/>
    <col min="2563" max="2563" width="12.83203125" style="2" customWidth="1"/>
    <col min="2564" max="2565" width="14.33203125" style="2" bestFit="1" customWidth="1"/>
    <col min="2566" max="2566" width="15" style="2" bestFit="1" customWidth="1"/>
    <col min="2567" max="2567" width="13.5" style="2" bestFit="1" customWidth="1"/>
    <col min="2568" max="2568" width="14.83203125" style="2" customWidth="1"/>
    <col min="2569" max="2569" width="13.5" style="2" bestFit="1" customWidth="1"/>
    <col min="2570" max="2570" width="15" style="2" bestFit="1" customWidth="1"/>
    <col min="2571" max="2571" width="13.5" style="2" bestFit="1" customWidth="1"/>
    <col min="2572" max="2572" width="14.83203125" style="2" customWidth="1"/>
    <col min="2573" max="2573" width="15" style="2" bestFit="1" customWidth="1"/>
    <col min="2574" max="2574" width="8.83203125" style="2"/>
    <col min="2575" max="2575" width="13.1640625" style="2" customWidth="1"/>
    <col min="2576" max="2816" width="8.83203125" style="2"/>
    <col min="2817" max="2817" width="3.1640625" style="2" customWidth="1"/>
    <col min="2818" max="2818" width="13" style="2" customWidth="1"/>
    <col min="2819" max="2819" width="12.83203125" style="2" customWidth="1"/>
    <col min="2820" max="2821" width="14.33203125" style="2" bestFit="1" customWidth="1"/>
    <col min="2822" max="2822" width="15" style="2" bestFit="1" customWidth="1"/>
    <col min="2823" max="2823" width="13.5" style="2" bestFit="1" customWidth="1"/>
    <col min="2824" max="2824" width="14.83203125" style="2" customWidth="1"/>
    <col min="2825" max="2825" width="13.5" style="2" bestFit="1" customWidth="1"/>
    <col min="2826" max="2826" width="15" style="2" bestFit="1" customWidth="1"/>
    <col min="2827" max="2827" width="13.5" style="2" bestFit="1" customWidth="1"/>
    <col min="2828" max="2828" width="14.83203125" style="2" customWidth="1"/>
    <col min="2829" max="2829" width="15" style="2" bestFit="1" customWidth="1"/>
    <col min="2830" max="2830" width="8.83203125" style="2"/>
    <col min="2831" max="2831" width="13.1640625" style="2" customWidth="1"/>
    <col min="2832" max="3072" width="8.83203125" style="2"/>
    <col min="3073" max="3073" width="3.1640625" style="2" customWidth="1"/>
    <col min="3074" max="3074" width="13" style="2" customWidth="1"/>
    <col min="3075" max="3075" width="12.83203125" style="2" customWidth="1"/>
    <col min="3076" max="3077" width="14.33203125" style="2" bestFit="1" customWidth="1"/>
    <col min="3078" max="3078" width="15" style="2" bestFit="1" customWidth="1"/>
    <col min="3079" max="3079" width="13.5" style="2" bestFit="1" customWidth="1"/>
    <col min="3080" max="3080" width="14.83203125" style="2" customWidth="1"/>
    <col min="3081" max="3081" width="13.5" style="2" bestFit="1" customWidth="1"/>
    <col min="3082" max="3082" width="15" style="2" bestFit="1" customWidth="1"/>
    <col min="3083" max="3083" width="13.5" style="2" bestFit="1" customWidth="1"/>
    <col min="3084" max="3084" width="14.83203125" style="2" customWidth="1"/>
    <col min="3085" max="3085" width="15" style="2" bestFit="1" customWidth="1"/>
    <col min="3086" max="3086" width="8.83203125" style="2"/>
    <col min="3087" max="3087" width="13.1640625" style="2" customWidth="1"/>
    <col min="3088" max="3328" width="8.83203125" style="2"/>
    <col min="3329" max="3329" width="3.1640625" style="2" customWidth="1"/>
    <col min="3330" max="3330" width="13" style="2" customWidth="1"/>
    <col min="3331" max="3331" width="12.83203125" style="2" customWidth="1"/>
    <col min="3332" max="3333" width="14.33203125" style="2" bestFit="1" customWidth="1"/>
    <col min="3334" max="3334" width="15" style="2" bestFit="1" customWidth="1"/>
    <col min="3335" max="3335" width="13.5" style="2" bestFit="1" customWidth="1"/>
    <col min="3336" max="3336" width="14.83203125" style="2" customWidth="1"/>
    <col min="3337" max="3337" width="13.5" style="2" bestFit="1" customWidth="1"/>
    <col min="3338" max="3338" width="15" style="2" bestFit="1" customWidth="1"/>
    <col min="3339" max="3339" width="13.5" style="2" bestFit="1" customWidth="1"/>
    <col min="3340" max="3340" width="14.83203125" style="2" customWidth="1"/>
    <col min="3341" max="3341" width="15" style="2" bestFit="1" customWidth="1"/>
    <col min="3342" max="3342" width="8.83203125" style="2"/>
    <col min="3343" max="3343" width="13.1640625" style="2" customWidth="1"/>
    <col min="3344" max="3584" width="8.83203125" style="2"/>
    <col min="3585" max="3585" width="3.1640625" style="2" customWidth="1"/>
    <col min="3586" max="3586" width="13" style="2" customWidth="1"/>
    <col min="3587" max="3587" width="12.83203125" style="2" customWidth="1"/>
    <col min="3588" max="3589" width="14.33203125" style="2" bestFit="1" customWidth="1"/>
    <col min="3590" max="3590" width="15" style="2" bestFit="1" customWidth="1"/>
    <col min="3591" max="3591" width="13.5" style="2" bestFit="1" customWidth="1"/>
    <col min="3592" max="3592" width="14.83203125" style="2" customWidth="1"/>
    <col min="3593" max="3593" width="13.5" style="2" bestFit="1" customWidth="1"/>
    <col min="3594" max="3594" width="15" style="2" bestFit="1" customWidth="1"/>
    <col min="3595" max="3595" width="13.5" style="2" bestFit="1" customWidth="1"/>
    <col min="3596" max="3596" width="14.83203125" style="2" customWidth="1"/>
    <col min="3597" max="3597" width="15" style="2" bestFit="1" customWidth="1"/>
    <col min="3598" max="3598" width="8.83203125" style="2"/>
    <col min="3599" max="3599" width="13.1640625" style="2" customWidth="1"/>
    <col min="3600" max="3840" width="8.83203125" style="2"/>
    <col min="3841" max="3841" width="3.1640625" style="2" customWidth="1"/>
    <col min="3842" max="3842" width="13" style="2" customWidth="1"/>
    <col min="3843" max="3843" width="12.83203125" style="2" customWidth="1"/>
    <col min="3844" max="3845" width="14.33203125" style="2" bestFit="1" customWidth="1"/>
    <col min="3846" max="3846" width="15" style="2" bestFit="1" customWidth="1"/>
    <col min="3847" max="3847" width="13.5" style="2" bestFit="1" customWidth="1"/>
    <col min="3848" max="3848" width="14.83203125" style="2" customWidth="1"/>
    <col min="3849" max="3849" width="13.5" style="2" bestFit="1" customWidth="1"/>
    <col min="3850" max="3850" width="15" style="2" bestFit="1" customWidth="1"/>
    <col min="3851" max="3851" width="13.5" style="2" bestFit="1" customWidth="1"/>
    <col min="3852" max="3852" width="14.83203125" style="2" customWidth="1"/>
    <col min="3853" max="3853" width="15" style="2" bestFit="1" customWidth="1"/>
    <col min="3854" max="3854" width="8.83203125" style="2"/>
    <col min="3855" max="3855" width="13.1640625" style="2" customWidth="1"/>
    <col min="3856" max="4096" width="8.83203125" style="2"/>
    <col min="4097" max="4097" width="3.1640625" style="2" customWidth="1"/>
    <col min="4098" max="4098" width="13" style="2" customWidth="1"/>
    <col min="4099" max="4099" width="12.83203125" style="2" customWidth="1"/>
    <col min="4100" max="4101" width="14.33203125" style="2" bestFit="1" customWidth="1"/>
    <col min="4102" max="4102" width="15" style="2" bestFit="1" customWidth="1"/>
    <col min="4103" max="4103" width="13.5" style="2" bestFit="1" customWidth="1"/>
    <col min="4104" max="4104" width="14.83203125" style="2" customWidth="1"/>
    <col min="4105" max="4105" width="13.5" style="2" bestFit="1" customWidth="1"/>
    <col min="4106" max="4106" width="15" style="2" bestFit="1" customWidth="1"/>
    <col min="4107" max="4107" width="13.5" style="2" bestFit="1" customWidth="1"/>
    <col min="4108" max="4108" width="14.83203125" style="2" customWidth="1"/>
    <col min="4109" max="4109" width="15" style="2" bestFit="1" customWidth="1"/>
    <col min="4110" max="4110" width="8.83203125" style="2"/>
    <col min="4111" max="4111" width="13.1640625" style="2" customWidth="1"/>
    <col min="4112" max="4352" width="8.83203125" style="2"/>
    <col min="4353" max="4353" width="3.1640625" style="2" customWidth="1"/>
    <col min="4354" max="4354" width="13" style="2" customWidth="1"/>
    <col min="4355" max="4355" width="12.83203125" style="2" customWidth="1"/>
    <col min="4356" max="4357" width="14.33203125" style="2" bestFit="1" customWidth="1"/>
    <col min="4358" max="4358" width="15" style="2" bestFit="1" customWidth="1"/>
    <col min="4359" max="4359" width="13.5" style="2" bestFit="1" customWidth="1"/>
    <col min="4360" max="4360" width="14.83203125" style="2" customWidth="1"/>
    <col min="4361" max="4361" width="13.5" style="2" bestFit="1" customWidth="1"/>
    <col min="4362" max="4362" width="15" style="2" bestFit="1" customWidth="1"/>
    <col min="4363" max="4363" width="13.5" style="2" bestFit="1" customWidth="1"/>
    <col min="4364" max="4364" width="14.83203125" style="2" customWidth="1"/>
    <col min="4365" max="4365" width="15" style="2" bestFit="1" customWidth="1"/>
    <col min="4366" max="4366" width="8.83203125" style="2"/>
    <col min="4367" max="4367" width="13.1640625" style="2" customWidth="1"/>
    <col min="4368" max="4608" width="8.83203125" style="2"/>
    <col min="4609" max="4609" width="3.1640625" style="2" customWidth="1"/>
    <col min="4610" max="4610" width="13" style="2" customWidth="1"/>
    <col min="4611" max="4611" width="12.83203125" style="2" customWidth="1"/>
    <col min="4612" max="4613" width="14.33203125" style="2" bestFit="1" customWidth="1"/>
    <col min="4614" max="4614" width="15" style="2" bestFit="1" customWidth="1"/>
    <col min="4615" max="4615" width="13.5" style="2" bestFit="1" customWidth="1"/>
    <col min="4616" max="4616" width="14.83203125" style="2" customWidth="1"/>
    <col min="4617" max="4617" width="13.5" style="2" bestFit="1" customWidth="1"/>
    <col min="4618" max="4618" width="15" style="2" bestFit="1" customWidth="1"/>
    <col min="4619" max="4619" width="13.5" style="2" bestFit="1" customWidth="1"/>
    <col min="4620" max="4620" width="14.83203125" style="2" customWidth="1"/>
    <col min="4621" max="4621" width="15" style="2" bestFit="1" customWidth="1"/>
    <col min="4622" max="4622" width="8.83203125" style="2"/>
    <col min="4623" max="4623" width="13.1640625" style="2" customWidth="1"/>
    <col min="4624" max="4864" width="8.83203125" style="2"/>
    <col min="4865" max="4865" width="3.1640625" style="2" customWidth="1"/>
    <col min="4866" max="4866" width="13" style="2" customWidth="1"/>
    <col min="4867" max="4867" width="12.83203125" style="2" customWidth="1"/>
    <col min="4868" max="4869" width="14.33203125" style="2" bestFit="1" customWidth="1"/>
    <col min="4870" max="4870" width="15" style="2" bestFit="1" customWidth="1"/>
    <col min="4871" max="4871" width="13.5" style="2" bestFit="1" customWidth="1"/>
    <col min="4872" max="4872" width="14.83203125" style="2" customWidth="1"/>
    <col min="4873" max="4873" width="13.5" style="2" bestFit="1" customWidth="1"/>
    <col min="4874" max="4874" width="15" style="2" bestFit="1" customWidth="1"/>
    <col min="4875" max="4875" width="13.5" style="2" bestFit="1" customWidth="1"/>
    <col min="4876" max="4876" width="14.83203125" style="2" customWidth="1"/>
    <col min="4877" max="4877" width="15" style="2" bestFit="1" customWidth="1"/>
    <col min="4878" max="4878" width="8.83203125" style="2"/>
    <col min="4879" max="4879" width="13.1640625" style="2" customWidth="1"/>
    <col min="4880" max="5120" width="8.83203125" style="2"/>
    <col min="5121" max="5121" width="3.1640625" style="2" customWidth="1"/>
    <col min="5122" max="5122" width="13" style="2" customWidth="1"/>
    <col min="5123" max="5123" width="12.83203125" style="2" customWidth="1"/>
    <col min="5124" max="5125" width="14.33203125" style="2" bestFit="1" customWidth="1"/>
    <col min="5126" max="5126" width="15" style="2" bestFit="1" customWidth="1"/>
    <col min="5127" max="5127" width="13.5" style="2" bestFit="1" customWidth="1"/>
    <col min="5128" max="5128" width="14.83203125" style="2" customWidth="1"/>
    <col min="5129" max="5129" width="13.5" style="2" bestFit="1" customWidth="1"/>
    <col min="5130" max="5130" width="15" style="2" bestFit="1" customWidth="1"/>
    <col min="5131" max="5131" width="13.5" style="2" bestFit="1" customWidth="1"/>
    <col min="5132" max="5132" width="14.83203125" style="2" customWidth="1"/>
    <col min="5133" max="5133" width="15" style="2" bestFit="1" customWidth="1"/>
    <col min="5134" max="5134" width="8.83203125" style="2"/>
    <col min="5135" max="5135" width="13.1640625" style="2" customWidth="1"/>
    <col min="5136" max="5376" width="8.83203125" style="2"/>
    <col min="5377" max="5377" width="3.1640625" style="2" customWidth="1"/>
    <col min="5378" max="5378" width="13" style="2" customWidth="1"/>
    <col min="5379" max="5379" width="12.83203125" style="2" customWidth="1"/>
    <col min="5380" max="5381" width="14.33203125" style="2" bestFit="1" customWidth="1"/>
    <col min="5382" max="5382" width="15" style="2" bestFit="1" customWidth="1"/>
    <col min="5383" max="5383" width="13.5" style="2" bestFit="1" customWidth="1"/>
    <col min="5384" max="5384" width="14.83203125" style="2" customWidth="1"/>
    <col min="5385" max="5385" width="13.5" style="2" bestFit="1" customWidth="1"/>
    <col min="5386" max="5386" width="15" style="2" bestFit="1" customWidth="1"/>
    <col min="5387" max="5387" width="13.5" style="2" bestFit="1" customWidth="1"/>
    <col min="5388" max="5388" width="14.83203125" style="2" customWidth="1"/>
    <col min="5389" max="5389" width="15" style="2" bestFit="1" customWidth="1"/>
    <col min="5390" max="5390" width="8.83203125" style="2"/>
    <col min="5391" max="5391" width="13.1640625" style="2" customWidth="1"/>
    <col min="5392" max="5632" width="8.83203125" style="2"/>
    <col min="5633" max="5633" width="3.1640625" style="2" customWidth="1"/>
    <col min="5634" max="5634" width="13" style="2" customWidth="1"/>
    <col min="5635" max="5635" width="12.83203125" style="2" customWidth="1"/>
    <col min="5636" max="5637" width="14.33203125" style="2" bestFit="1" customWidth="1"/>
    <col min="5638" max="5638" width="15" style="2" bestFit="1" customWidth="1"/>
    <col min="5639" max="5639" width="13.5" style="2" bestFit="1" customWidth="1"/>
    <col min="5640" max="5640" width="14.83203125" style="2" customWidth="1"/>
    <col min="5641" max="5641" width="13.5" style="2" bestFit="1" customWidth="1"/>
    <col min="5642" max="5642" width="15" style="2" bestFit="1" customWidth="1"/>
    <col min="5643" max="5643" width="13.5" style="2" bestFit="1" customWidth="1"/>
    <col min="5644" max="5644" width="14.83203125" style="2" customWidth="1"/>
    <col min="5645" max="5645" width="15" style="2" bestFit="1" customWidth="1"/>
    <col min="5646" max="5646" width="8.83203125" style="2"/>
    <col min="5647" max="5647" width="13.1640625" style="2" customWidth="1"/>
    <col min="5648" max="5888" width="8.83203125" style="2"/>
    <col min="5889" max="5889" width="3.1640625" style="2" customWidth="1"/>
    <col min="5890" max="5890" width="13" style="2" customWidth="1"/>
    <col min="5891" max="5891" width="12.83203125" style="2" customWidth="1"/>
    <col min="5892" max="5893" width="14.33203125" style="2" bestFit="1" customWidth="1"/>
    <col min="5894" max="5894" width="15" style="2" bestFit="1" customWidth="1"/>
    <col min="5895" max="5895" width="13.5" style="2" bestFit="1" customWidth="1"/>
    <col min="5896" max="5896" width="14.83203125" style="2" customWidth="1"/>
    <col min="5897" max="5897" width="13.5" style="2" bestFit="1" customWidth="1"/>
    <col min="5898" max="5898" width="15" style="2" bestFit="1" customWidth="1"/>
    <col min="5899" max="5899" width="13.5" style="2" bestFit="1" customWidth="1"/>
    <col min="5900" max="5900" width="14.83203125" style="2" customWidth="1"/>
    <col min="5901" max="5901" width="15" style="2" bestFit="1" customWidth="1"/>
    <col min="5902" max="5902" width="8.83203125" style="2"/>
    <col min="5903" max="5903" width="13.1640625" style="2" customWidth="1"/>
    <col min="5904" max="6144" width="8.83203125" style="2"/>
    <col min="6145" max="6145" width="3.1640625" style="2" customWidth="1"/>
    <col min="6146" max="6146" width="13" style="2" customWidth="1"/>
    <col min="6147" max="6147" width="12.83203125" style="2" customWidth="1"/>
    <col min="6148" max="6149" width="14.33203125" style="2" bestFit="1" customWidth="1"/>
    <col min="6150" max="6150" width="15" style="2" bestFit="1" customWidth="1"/>
    <col min="6151" max="6151" width="13.5" style="2" bestFit="1" customWidth="1"/>
    <col min="6152" max="6152" width="14.83203125" style="2" customWidth="1"/>
    <col min="6153" max="6153" width="13.5" style="2" bestFit="1" customWidth="1"/>
    <col min="6154" max="6154" width="15" style="2" bestFit="1" customWidth="1"/>
    <col min="6155" max="6155" width="13.5" style="2" bestFit="1" customWidth="1"/>
    <col min="6156" max="6156" width="14.83203125" style="2" customWidth="1"/>
    <col min="6157" max="6157" width="15" style="2" bestFit="1" customWidth="1"/>
    <col min="6158" max="6158" width="8.83203125" style="2"/>
    <col min="6159" max="6159" width="13.1640625" style="2" customWidth="1"/>
    <col min="6160" max="6400" width="8.83203125" style="2"/>
    <col min="6401" max="6401" width="3.1640625" style="2" customWidth="1"/>
    <col min="6402" max="6402" width="13" style="2" customWidth="1"/>
    <col min="6403" max="6403" width="12.83203125" style="2" customWidth="1"/>
    <col min="6404" max="6405" width="14.33203125" style="2" bestFit="1" customWidth="1"/>
    <col min="6406" max="6406" width="15" style="2" bestFit="1" customWidth="1"/>
    <col min="6407" max="6407" width="13.5" style="2" bestFit="1" customWidth="1"/>
    <col min="6408" max="6408" width="14.83203125" style="2" customWidth="1"/>
    <col min="6409" max="6409" width="13.5" style="2" bestFit="1" customWidth="1"/>
    <col min="6410" max="6410" width="15" style="2" bestFit="1" customWidth="1"/>
    <col min="6411" max="6411" width="13.5" style="2" bestFit="1" customWidth="1"/>
    <col min="6412" max="6412" width="14.83203125" style="2" customWidth="1"/>
    <col min="6413" max="6413" width="15" style="2" bestFit="1" customWidth="1"/>
    <col min="6414" max="6414" width="8.83203125" style="2"/>
    <col min="6415" max="6415" width="13.1640625" style="2" customWidth="1"/>
    <col min="6416" max="6656" width="8.83203125" style="2"/>
    <col min="6657" max="6657" width="3.1640625" style="2" customWidth="1"/>
    <col min="6658" max="6658" width="13" style="2" customWidth="1"/>
    <col min="6659" max="6659" width="12.83203125" style="2" customWidth="1"/>
    <col min="6660" max="6661" width="14.33203125" style="2" bestFit="1" customWidth="1"/>
    <col min="6662" max="6662" width="15" style="2" bestFit="1" customWidth="1"/>
    <col min="6663" max="6663" width="13.5" style="2" bestFit="1" customWidth="1"/>
    <col min="6664" max="6664" width="14.83203125" style="2" customWidth="1"/>
    <col min="6665" max="6665" width="13.5" style="2" bestFit="1" customWidth="1"/>
    <col min="6666" max="6666" width="15" style="2" bestFit="1" customWidth="1"/>
    <col min="6667" max="6667" width="13.5" style="2" bestFit="1" customWidth="1"/>
    <col min="6668" max="6668" width="14.83203125" style="2" customWidth="1"/>
    <col min="6669" max="6669" width="15" style="2" bestFit="1" customWidth="1"/>
    <col min="6670" max="6670" width="8.83203125" style="2"/>
    <col min="6671" max="6671" width="13.1640625" style="2" customWidth="1"/>
    <col min="6672" max="6912" width="8.83203125" style="2"/>
    <col min="6913" max="6913" width="3.1640625" style="2" customWidth="1"/>
    <col min="6914" max="6914" width="13" style="2" customWidth="1"/>
    <col min="6915" max="6915" width="12.83203125" style="2" customWidth="1"/>
    <col min="6916" max="6917" width="14.33203125" style="2" bestFit="1" customWidth="1"/>
    <col min="6918" max="6918" width="15" style="2" bestFit="1" customWidth="1"/>
    <col min="6919" max="6919" width="13.5" style="2" bestFit="1" customWidth="1"/>
    <col min="6920" max="6920" width="14.83203125" style="2" customWidth="1"/>
    <col min="6921" max="6921" width="13.5" style="2" bestFit="1" customWidth="1"/>
    <col min="6922" max="6922" width="15" style="2" bestFit="1" customWidth="1"/>
    <col min="6923" max="6923" width="13.5" style="2" bestFit="1" customWidth="1"/>
    <col min="6924" max="6924" width="14.83203125" style="2" customWidth="1"/>
    <col min="6925" max="6925" width="15" style="2" bestFit="1" customWidth="1"/>
    <col min="6926" max="6926" width="8.83203125" style="2"/>
    <col min="6927" max="6927" width="13.1640625" style="2" customWidth="1"/>
    <col min="6928" max="7168" width="8.83203125" style="2"/>
    <col min="7169" max="7169" width="3.1640625" style="2" customWidth="1"/>
    <col min="7170" max="7170" width="13" style="2" customWidth="1"/>
    <col min="7171" max="7171" width="12.83203125" style="2" customWidth="1"/>
    <col min="7172" max="7173" width="14.33203125" style="2" bestFit="1" customWidth="1"/>
    <col min="7174" max="7174" width="15" style="2" bestFit="1" customWidth="1"/>
    <col min="7175" max="7175" width="13.5" style="2" bestFit="1" customWidth="1"/>
    <col min="7176" max="7176" width="14.83203125" style="2" customWidth="1"/>
    <col min="7177" max="7177" width="13.5" style="2" bestFit="1" customWidth="1"/>
    <col min="7178" max="7178" width="15" style="2" bestFit="1" customWidth="1"/>
    <col min="7179" max="7179" width="13.5" style="2" bestFit="1" customWidth="1"/>
    <col min="7180" max="7180" width="14.83203125" style="2" customWidth="1"/>
    <col min="7181" max="7181" width="15" style="2" bestFit="1" customWidth="1"/>
    <col min="7182" max="7182" width="8.83203125" style="2"/>
    <col min="7183" max="7183" width="13.1640625" style="2" customWidth="1"/>
    <col min="7184" max="7424" width="8.83203125" style="2"/>
    <col min="7425" max="7425" width="3.1640625" style="2" customWidth="1"/>
    <col min="7426" max="7426" width="13" style="2" customWidth="1"/>
    <col min="7427" max="7427" width="12.83203125" style="2" customWidth="1"/>
    <col min="7428" max="7429" width="14.33203125" style="2" bestFit="1" customWidth="1"/>
    <col min="7430" max="7430" width="15" style="2" bestFit="1" customWidth="1"/>
    <col min="7431" max="7431" width="13.5" style="2" bestFit="1" customWidth="1"/>
    <col min="7432" max="7432" width="14.83203125" style="2" customWidth="1"/>
    <col min="7433" max="7433" width="13.5" style="2" bestFit="1" customWidth="1"/>
    <col min="7434" max="7434" width="15" style="2" bestFit="1" customWidth="1"/>
    <col min="7435" max="7435" width="13.5" style="2" bestFit="1" customWidth="1"/>
    <col min="7436" max="7436" width="14.83203125" style="2" customWidth="1"/>
    <col min="7437" max="7437" width="15" style="2" bestFit="1" customWidth="1"/>
    <col min="7438" max="7438" width="8.83203125" style="2"/>
    <col min="7439" max="7439" width="13.1640625" style="2" customWidth="1"/>
    <col min="7440" max="7680" width="8.83203125" style="2"/>
    <col min="7681" max="7681" width="3.1640625" style="2" customWidth="1"/>
    <col min="7682" max="7682" width="13" style="2" customWidth="1"/>
    <col min="7683" max="7683" width="12.83203125" style="2" customWidth="1"/>
    <col min="7684" max="7685" width="14.33203125" style="2" bestFit="1" customWidth="1"/>
    <col min="7686" max="7686" width="15" style="2" bestFit="1" customWidth="1"/>
    <col min="7687" max="7687" width="13.5" style="2" bestFit="1" customWidth="1"/>
    <col min="7688" max="7688" width="14.83203125" style="2" customWidth="1"/>
    <col min="7689" max="7689" width="13.5" style="2" bestFit="1" customWidth="1"/>
    <col min="7690" max="7690" width="15" style="2" bestFit="1" customWidth="1"/>
    <col min="7691" max="7691" width="13.5" style="2" bestFit="1" customWidth="1"/>
    <col min="7692" max="7692" width="14.83203125" style="2" customWidth="1"/>
    <col min="7693" max="7693" width="15" style="2" bestFit="1" customWidth="1"/>
    <col min="7694" max="7694" width="8.83203125" style="2"/>
    <col min="7695" max="7695" width="13.1640625" style="2" customWidth="1"/>
    <col min="7696" max="7936" width="8.83203125" style="2"/>
    <col min="7937" max="7937" width="3.1640625" style="2" customWidth="1"/>
    <col min="7938" max="7938" width="13" style="2" customWidth="1"/>
    <col min="7939" max="7939" width="12.83203125" style="2" customWidth="1"/>
    <col min="7940" max="7941" width="14.33203125" style="2" bestFit="1" customWidth="1"/>
    <col min="7942" max="7942" width="15" style="2" bestFit="1" customWidth="1"/>
    <col min="7943" max="7943" width="13.5" style="2" bestFit="1" customWidth="1"/>
    <col min="7944" max="7944" width="14.83203125" style="2" customWidth="1"/>
    <col min="7945" max="7945" width="13.5" style="2" bestFit="1" customWidth="1"/>
    <col min="7946" max="7946" width="15" style="2" bestFit="1" customWidth="1"/>
    <col min="7947" max="7947" width="13.5" style="2" bestFit="1" customWidth="1"/>
    <col min="7948" max="7948" width="14.83203125" style="2" customWidth="1"/>
    <col min="7949" max="7949" width="15" style="2" bestFit="1" customWidth="1"/>
    <col min="7950" max="7950" width="8.83203125" style="2"/>
    <col min="7951" max="7951" width="13.1640625" style="2" customWidth="1"/>
    <col min="7952" max="8192" width="8.83203125" style="2"/>
    <col min="8193" max="8193" width="3.1640625" style="2" customWidth="1"/>
    <col min="8194" max="8194" width="13" style="2" customWidth="1"/>
    <col min="8195" max="8195" width="12.83203125" style="2" customWidth="1"/>
    <col min="8196" max="8197" width="14.33203125" style="2" bestFit="1" customWidth="1"/>
    <col min="8198" max="8198" width="15" style="2" bestFit="1" customWidth="1"/>
    <col min="8199" max="8199" width="13.5" style="2" bestFit="1" customWidth="1"/>
    <col min="8200" max="8200" width="14.83203125" style="2" customWidth="1"/>
    <col min="8201" max="8201" width="13.5" style="2" bestFit="1" customWidth="1"/>
    <col min="8202" max="8202" width="15" style="2" bestFit="1" customWidth="1"/>
    <col min="8203" max="8203" width="13.5" style="2" bestFit="1" customWidth="1"/>
    <col min="8204" max="8204" width="14.83203125" style="2" customWidth="1"/>
    <col min="8205" max="8205" width="15" style="2" bestFit="1" customWidth="1"/>
    <col min="8206" max="8206" width="8.83203125" style="2"/>
    <col min="8207" max="8207" width="13.1640625" style="2" customWidth="1"/>
    <col min="8208" max="8448" width="8.83203125" style="2"/>
    <col min="8449" max="8449" width="3.1640625" style="2" customWidth="1"/>
    <col min="8450" max="8450" width="13" style="2" customWidth="1"/>
    <col min="8451" max="8451" width="12.83203125" style="2" customWidth="1"/>
    <col min="8452" max="8453" width="14.33203125" style="2" bestFit="1" customWidth="1"/>
    <col min="8454" max="8454" width="15" style="2" bestFit="1" customWidth="1"/>
    <col min="8455" max="8455" width="13.5" style="2" bestFit="1" customWidth="1"/>
    <col min="8456" max="8456" width="14.83203125" style="2" customWidth="1"/>
    <col min="8457" max="8457" width="13.5" style="2" bestFit="1" customWidth="1"/>
    <col min="8458" max="8458" width="15" style="2" bestFit="1" customWidth="1"/>
    <col min="8459" max="8459" width="13.5" style="2" bestFit="1" customWidth="1"/>
    <col min="8460" max="8460" width="14.83203125" style="2" customWidth="1"/>
    <col min="8461" max="8461" width="15" style="2" bestFit="1" customWidth="1"/>
    <col min="8462" max="8462" width="8.83203125" style="2"/>
    <col min="8463" max="8463" width="13.1640625" style="2" customWidth="1"/>
    <col min="8464" max="8704" width="8.83203125" style="2"/>
    <col min="8705" max="8705" width="3.1640625" style="2" customWidth="1"/>
    <col min="8706" max="8706" width="13" style="2" customWidth="1"/>
    <col min="8707" max="8707" width="12.83203125" style="2" customWidth="1"/>
    <col min="8708" max="8709" width="14.33203125" style="2" bestFit="1" customWidth="1"/>
    <col min="8710" max="8710" width="15" style="2" bestFit="1" customWidth="1"/>
    <col min="8711" max="8711" width="13.5" style="2" bestFit="1" customWidth="1"/>
    <col min="8712" max="8712" width="14.83203125" style="2" customWidth="1"/>
    <col min="8713" max="8713" width="13.5" style="2" bestFit="1" customWidth="1"/>
    <col min="8714" max="8714" width="15" style="2" bestFit="1" customWidth="1"/>
    <col min="8715" max="8715" width="13.5" style="2" bestFit="1" customWidth="1"/>
    <col min="8716" max="8716" width="14.83203125" style="2" customWidth="1"/>
    <col min="8717" max="8717" width="15" style="2" bestFit="1" customWidth="1"/>
    <col min="8718" max="8718" width="8.83203125" style="2"/>
    <col min="8719" max="8719" width="13.1640625" style="2" customWidth="1"/>
    <col min="8720" max="8960" width="8.83203125" style="2"/>
    <col min="8961" max="8961" width="3.1640625" style="2" customWidth="1"/>
    <col min="8962" max="8962" width="13" style="2" customWidth="1"/>
    <col min="8963" max="8963" width="12.83203125" style="2" customWidth="1"/>
    <col min="8964" max="8965" width="14.33203125" style="2" bestFit="1" customWidth="1"/>
    <col min="8966" max="8966" width="15" style="2" bestFit="1" customWidth="1"/>
    <col min="8967" max="8967" width="13.5" style="2" bestFit="1" customWidth="1"/>
    <col min="8968" max="8968" width="14.83203125" style="2" customWidth="1"/>
    <col min="8969" max="8969" width="13.5" style="2" bestFit="1" customWidth="1"/>
    <col min="8970" max="8970" width="15" style="2" bestFit="1" customWidth="1"/>
    <col min="8971" max="8971" width="13.5" style="2" bestFit="1" customWidth="1"/>
    <col min="8972" max="8972" width="14.83203125" style="2" customWidth="1"/>
    <col min="8973" max="8973" width="15" style="2" bestFit="1" customWidth="1"/>
    <col min="8974" max="8974" width="8.83203125" style="2"/>
    <col min="8975" max="8975" width="13.1640625" style="2" customWidth="1"/>
    <col min="8976" max="9216" width="8.83203125" style="2"/>
    <col min="9217" max="9217" width="3.1640625" style="2" customWidth="1"/>
    <col min="9218" max="9218" width="13" style="2" customWidth="1"/>
    <col min="9219" max="9219" width="12.83203125" style="2" customWidth="1"/>
    <col min="9220" max="9221" width="14.33203125" style="2" bestFit="1" customWidth="1"/>
    <col min="9222" max="9222" width="15" style="2" bestFit="1" customWidth="1"/>
    <col min="9223" max="9223" width="13.5" style="2" bestFit="1" customWidth="1"/>
    <col min="9224" max="9224" width="14.83203125" style="2" customWidth="1"/>
    <col min="9225" max="9225" width="13.5" style="2" bestFit="1" customWidth="1"/>
    <col min="9226" max="9226" width="15" style="2" bestFit="1" customWidth="1"/>
    <col min="9227" max="9227" width="13.5" style="2" bestFit="1" customWidth="1"/>
    <col min="9228" max="9228" width="14.83203125" style="2" customWidth="1"/>
    <col min="9229" max="9229" width="15" style="2" bestFit="1" customWidth="1"/>
    <col min="9230" max="9230" width="8.83203125" style="2"/>
    <col min="9231" max="9231" width="13.1640625" style="2" customWidth="1"/>
    <col min="9232" max="9472" width="8.83203125" style="2"/>
    <col min="9473" max="9473" width="3.1640625" style="2" customWidth="1"/>
    <col min="9474" max="9474" width="13" style="2" customWidth="1"/>
    <col min="9475" max="9475" width="12.83203125" style="2" customWidth="1"/>
    <col min="9476" max="9477" width="14.33203125" style="2" bestFit="1" customWidth="1"/>
    <col min="9478" max="9478" width="15" style="2" bestFit="1" customWidth="1"/>
    <col min="9479" max="9479" width="13.5" style="2" bestFit="1" customWidth="1"/>
    <col min="9480" max="9480" width="14.83203125" style="2" customWidth="1"/>
    <col min="9481" max="9481" width="13.5" style="2" bestFit="1" customWidth="1"/>
    <col min="9482" max="9482" width="15" style="2" bestFit="1" customWidth="1"/>
    <col min="9483" max="9483" width="13.5" style="2" bestFit="1" customWidth="1"/>
    <col min="9484" max="9484" width="14.83203125" style="2" customWidth="1"/>
    <col min="9485" max="9485" width="15" style="2" bestFit="1" customWidth="1"/>
    <col min="9486" max="9486" width="8.83203125" style="2"/>
    <col min="9487" max="9487" width="13.1640625" style="2" customWidth="1"/>
    <col min="9488" max="9728" width="8.83203125" style="2"/>
    <col min="9729" max="9729" width="3.1640625" style="2" customWidth="1"/>
    <col min="9730" max="9730" width="13" style="2" customWidth="1"/>
    <col min="9731" max="9731" width="12.83203125" style="2" customWidth="1"/>
    <col min="9732" max="9733" width="14.33203125" style="2" bestFit="1" customWidth="1"/>
    <col min="9734" max="9734" width="15" style="2" bestFit="1" customWidth="1"/>
    <col min="9735" max="9735" width="13.5" style="2" bestFit="1" customWidth="1"/>
    <col min="9736" max="9736" width="14.83203125" style="2" customWidth="1"/>
    <col min="9737" max="9737" width="13.5" style="2" bestFit="1" customWidth="1"/>
    <col min="9738" max="9738" width="15" style="2" bestFit="1" customWidth="1"/>
    <col min="9739" max="9739" width="13.5" style="2" bestFit="1" customWidth="1"/>
    <col min="9740" max="9740" width="14.83203125" style="2" customWidth="1"/>
    <col min="9741" max="9741" width="15" style="2" bestFit="1" customWidth="1"/>
    <col min="9742" max="9742" width="8.83203125" style="2"/>
    <col min="9743" max="9743" width="13.1640625" style="2" customWidth="1"/>
    <col min="9744" max="9984" width="8.83203125" style="2"/>
    <col min="9985" max="9985" width="3.1640625" style="2" customWidth="1"/>
    <col min="9986" max="9986" width="13" style="2" customWidth="1"/>
    <col min="9987" max="9987" width="12.83203125" style="2" customWidth="1"/>
    <col min="9988" max="9989" width="14.33203125" style="2" bestFit="1" customWidth="1"/>
    <col min="9990" max="9990" width="15" style="2" bestFit="1" customWidth="1"/>
    <col min="9991" max="9991" width="13.5" style="2" bestFit="1" customWidth="1"/>
    <col min="9992" max="9992" width="14.83203125" style="2" customWidth="1"/>
    <col min="9993" max="9993" width="13.5" style="2" bestFit="1" customWidth="1"/>
    <col min="9994" max="9994" width="15" style="2" bestFit="1" customWidth="1"/>
    <col min="9995" max="9995" width="13.5" style="2" bestFit="1" customWidth="1"/>
    <col min="9996" max="9996" width="14.83203125" style="2" customWidth="1"/>
    <col min="9997" max="9997" width="15" style="2" bestFit="1" customWidth="1"/>
    <col min="9998" max="9998" width="8.83203125" style="2"/>
    <col min="9999" max="9999" width="13.1640625" style="2" customWidth="1"/>
    <col min="10000" max="10240" width="8.83203125" style="2"/>
    <col min="10241" max="10241" width="3.1640625" style="2" customWidth="1"/>
    <col min="10242" max="10242" width="13" style="2" customWidth="1"/>
    <col min="10243" max="10243" width="12.83203125" style="2" customWidth="1"/>
    <col min="10244" max="10245" width="14.33203125" style="2" bestFit="1" customWidth="1"/>
    <col min="10246" max="10246" width="15" style="2" bestFit="1" customWidth="1"/>
    <col min="10247" max="10247" width="13.5" style="2" bestFit="1" customWidth="1"/>
    <col min="10248" max="10248" width="14.83203125" style="2" customWidth="1"/>
    <col min="10249" max="10249" width="13.5" style="2" bestFit="1" customWidth="1"/>
    <col min="10250" max="10250" width="15" style="2" bestFit="1" customWidth="1"/>
    <col min="10251" max="10251" width="13.5" style="2" bestFit="1" customWidth="1"/>
    <col min="10252" max="10252" width="14.83203125" style="2" customWidth="1"/>
    <col min="10253" max="10253" width="15" style="2" bestFit="1" customWidth="1"/>
    <col min="10254" max="10254" width="8.83203125" style="2"/>
    <col min="10255" max="10255" width="13.1640625" style="2" customWidth="1"/>
    <col min="10256" max="10496" width="8.83203125" style="2"/>
    <col min="10497" max="10497" width="3.1640625" style="2" customWidth="1"/>
    <col min="10498" max="10498" width="13" style="2" customWidth="1"/>
    <col min="10499" max="10499" width="12.83203125" style="2" customWidth="1"/>
    <col min="10500" max="10501" width="14.33203125" style="2" bestFit="1" customWidth="1"/>
    <col min="10502" max="10502" width="15" style="2" bestFit="1" customWidth="1"/>
    <col min="10503" max="10503" width="13.5" style="2" bestFit="1" customWidth="1"/>
    <col min="10504" max="10504" width="14.83203125" style="2" customWidth="1"/>
    <col min="10505" max="10505" width="13.5" style="2" bestFit="1" customWidth="1"/>
    <col min="10506" max="10506" width="15" style="2" bestFit="1" customWidth="1"/>
    <col min="10507" max="10507" width="13.5" style="2" bestFit="1" customWidth="1"/>
    <col min="10508" max="10508" width="14.83203125" style="2" customWidth="1"/>
    <col min="10509" max="10509" width="15" style="2" bestFit="1" customWidth="1"/>
    <col min="10510" max="10510" width="8.83203125" style="2"/>
    <col min="10511" max="10511" width="13.1640625" style="2" customWidth="1"/>
    <col min="10512" max="10752" width="8.83203125" style="2"/>
    <col min="10753" max="10753" width="3.1640625" style="2" customWidth="1"/>
    <col min="10754" max="10754" width="13" style="2" customWidth="1"/>
    <col min="10755" max="10755" width="12.83203125" style="2" customWidth="1"/>
    <col min="10756" max="10757" width="14.33203125" style="2" bestFit="1" customWidth="1"/>
    <col min="10758" max="10758" width="15" style="2" bestFit="1" customWidth="1"/>
    <col min="10759" max="10759" width="13.5" style="2" bestFit="1" customWidth="1"/>
    <col min="10760" max="10760" width="14.83203125" style="2" customWidth="1"/>
    <col min="10761" max="10761" width="13.5" style="2" bestFit="1" customWidth="1"/>
    <col min="10762" max="10762" width="15" style="2" bestFit="1" customWidth="1"/>
    <col min="10763" max="10763" width="13.5" style="2" bestFit="1" customWidth="1"/>
    <col min="10764" max="10764" width="14.83203125" style="2" customWidth="1"/>
    <col min="10765" max="10765" width="15" style="2" bestFit="1" customWidth="1"/>
    <col min="10766" max="10766" width="8.83203125" style="2"/>
    <col min="10767" max="10767" width="13.1640625" style="2" customWidth="1"/>
    <col min="10768" max="11008" width="8.83203125" style="2"/>
    <col min="11009" max="11009" width="3.1640625" style="2" customWidth="1"/>
    <col min="11010" max="11010" width="13" style="2" customWidth="1"/>
    <col min="11011" max="11011" width="12.83203125" style="2" customWidth="1"/>
    <col min="11012" max="11013" width="14.33203125" style="2" bestFit="1" customWidth="1"/>
    <col min="11014" max="11014" width="15" style="2" bestFit="1" customWidth="1"/>
    <col min="11015" max="11015" width="13.5" style="2" bestFit="1" customWidth="1"/>
    <col min="11016" max="11016" width="14.83203125" style="2" customWidth="1"/>
    <col min="11017" max="11017" width="13.5" style="2" bestFit="1" customWidth="1"/>
    <col min="11018" max="11018" width="15" style="2" bestFit="1" customWidth="1"/>
    <col min="11019" max="11019" width="13.5" style="2" bestFit="1" customWidth="1"/>
    <col min="11020" max="11020" width="14.83203125" style="2" customWidth="1"/>
    <col min="11021" max="11021" width="15" style="2" bestFit="1" customWidth="1"/>
    <col min="11022" max="11022" width="8.83203125" style="2"/>
    <col min="11023" max="11023" width="13.1640625" style="2" customWidth="1"/>
    <col min="11024" max="11264" width="8.83203125" style="2"/>
    <col min="11265" max="11265" width="3.1640625" style="2" customWidth="1"/>
    <col min="11266" max="11266" width="13" style="2" customWidth="1"/>
    <col min="11267" max="11267" width="12.83203125" style="2" customWidth="1"/>
    <col min="11268" max="11269" width="14.33203125" style="2" bestFit="1" customWidth="1"/>
    <col min="11270" max="11270" width="15" style="2" bestFit="1" customWidth="1"/>
    <col min="11271" max="11271" width="13.5" style="2" bestFit="1" customWidth="1"/>
    <col min="11272" max="11272" width="14.83203125" style="2" customWidth="1"/>
    <col min="11273" max="11273" width="13.5" style="2" bestFit="1" customWidth="1"/>
    <col min="11274" max="11274" width="15" style="2" bestFit="1" customWidth="1"/>
    <col min="11275" max="11275" width="13.5" style="2" bestFit="1" customWidth="1"/>
    <col min="11276" max="11276" width="14.83203125" style="2" customWidth="1"/>
    <col min="11277" max="11277" width="15" style="2" bestFit="1" customWidth="1"/>
    <col min="11278" max="11278" width="8.83203125" style="2"/>
    <col min="11279" max="11279" width="13.1640625" style="2" customWidth="1"/>
    <col min="11280" max="11520" width="8.83203125" style="2"/>
    <col min="11521" max="11521" width="3.1640625" style="2" customWidth="1"/>
    <col min="11522" max="11522" width="13" style="2" customWidth="1"/>
    <col min="11523" max="11523" width="12.83203125" style="2" customWidth="1"/>
    <col min="11524" max="11525" width="14.33203125" style="2" bestFit="1" customWidth="1"/>
    <col min="11526" max="11526" width="15" style="2" bestFit="1" customWidth="1"/>
    <col min="11527" max="11527" width="13.5" style="2" bestFit="1" customWidth="1"/>
    <col min="11528" max="11528" width="14.83203125" style="2" customWidth="1"/>
    <col min="11529" max="11529" width="13.5" style="2" bestFit="1" customWidth="1"/>
    <col min="11530" max="11530" width="15" style="2" bestFit="1" customWidth="1"/>
    <col min="11531" max="11531" width="13.5" style="2" bestFit="1" customWidth="1"/>
    <col min="11532" max="11532" width="14.83203125" style="2" customWidth="1"/>
    <col min="11533" max="11533" width="15" style="2" bestFit="1" customWidth="1"/>
    <col min="11534" max="11534" width="8.83203125" style="2"/>
    <col min="11535" max="11535" width="13.1640625" style="2" customWidth="1"/>
    <col min="11536" max="11776" width="8.83203125" style="2"/>
    <col min="11777" max="11777" width="3.1640625" style="2" customWidth="1"/>
    <col min="11778" max="11778" width="13" style="2" customWidth="1"/>
    <col min="11779" max="11779" width="12.83203125" style="2" customWidth="1"/>
    <col min="11780" max="11781" width="14.33203125" style="2" bestFit="1" customWidth="1"/>
    <col min="11782" max="11782" width="15" style="2" bestFit="1" customWidth="1"/>
    <col min="11783" max="11783" width="13.5" style="2" bestFit="1" customWidth="1"/>
    <col min="11784" max="11784" width="14.83203125" style="2" customWidth="1"/>
    <col min="11785" max="11785" width="13.5" style="2" bestFit="1" customWidth="1"/>
    <col min="11786" max="11786" width="15" style="2" bestFit="1" customWidth="1"/>
    <col min="11787" max="11787" width="13.5" style="2" bestFit="1" customWidth="1"/>
    <col min="11788" max="11788" width="14.83203125" style="2" customWidth="1"/>
    <col min="11789" max="11789" width="15" style="2" bestFit="1" customWidth="1"/>
    <col min="11790" max="11790" width="8.83203125" style="2"/>
    <col min="11791" max="11791" width="13.1640625" style="2" customWidth="1"/>
    <col min="11792" max="12032" width="8.83203125" style="2"/>
    <col min="12033" max="12033" width="3.1640625" style="2" customWidth="1"/>
    <col min="12034" max="12034" width="13" style="2" customWidth="1"/>
    <col min="12035" max="12035" width="12.83203125" style="2" customWidth="1"/>
    <col min="12036" max="12037" width="14.33203125" style="2" bestFit="1" customWidth="1"/>
    <col min="12038" max="12038" width="15" style="2" bestFit="1" customWidth="1"/>
    <col min="12039" max="12039" width="13.5" style="2" bestFit="1" customWidth="1"/>
    <col min="12040" max="12040" width="14.83203125" style="2" customWidth="1"/>
    <col min="12041" max="12041" width="13.5" style="2" bestFit="1" customWidth="1"/>
    <col min="12042" max="12042" width="15" style="2" bestFit="1" customWidth="1"/>
    <col min="12043" max="12043" width="13.5" style="2" bestFit="1" customWidth="1"/>
    <col min="12044" max="12044" width="14.83203125" style="2" customWidth="1"/>
    <col min="12045" max="12045" width="15" style="2" bestFit="1" customWidth="1"/>
    <col min="12046" max="12046" width="8.83203125" style="2"/>
    <col min="12047" max="12047" width="13.1640625" style="2" customWidth="1"/>
    <col min="12048" max="12288" width="8.83203125" style="2"/>
    <col min="12289" max="12289" width="3.1640625" style="2" customWidth="1"/>
    <col min="12290" max="12290" width="13" style="2" customWidth="1"/>
    <col min="12291" max="12291" width="12.83203125" style="2" customWidth="1"/>
    <col min="12292" max="12293" width="14.33203125" style="2" bestFit="1" customWidth="1"/>
    <col min="12294" max="12294" width="15" style="2" bestFit="1" customWidth="1"/>
    <col min="12295" max="12295" width="13.5" style="2" bestFit="1" customWidth="1"/>
    <col min="12296" max="12296" width="14.83203125" style="2" customWidth="1"/>
    <col min="12297" max="12297" width="13.5" style="2" bestFit="1" customWidth="1"/>
    <col min="12298" max="12298" width="15" style="2" bestFit="1" customWidth="1"/>
    <col min="12299" max="12299" width="13.5" style="2" bestFit="1" customWidth="1"/>
    <col min="12300" max="12300" width="14.83203125" style="2" customWidth="1"/>
    <col min="12301" max="12301" width="15" style="2" bestFit="1" customWidth="1"/>
    <col min="12302" max="12302" width="8.83203125" style="2"/>
    <col min="12303" max="12303" width="13.1640625" style="2" customWidth="1"/>
    <col min="12304" max="12544" width="8.83203125" style="2"/>
    <col min="12545" max="12545" width="3.1640625" style="2" customWidth="1"/>
    <col min="12546" max="12546" width="13" style="2" customWidth="1"/>
    <col min="12547" max="12547" width="12.83203125" style="2" customWidth="1"/>
    <col min="12548" max="12549" width="14.33203125" style="2" bestFit="1" customWidth="1"/>
    <col min="12550" max="12550" width="15" style="2" bestFit="1" customWidth="1"/>
    <col min="12551" max="12551" width="13.5" style="2" bestFit="1" customWidth="1"/>
    <col min="12552" max="12552" width="14.83203125" style="2" customWidth="1"/>
    <col min="12553" max="12553" width="13.5" style="2" bestFit="1" customWidth="1"/>
    <col min="12554" max="12554" width="15" style="2" bestFit="1" customWidth="1"/>
    <col min="12555" max="12555" width="13.5" style="2" bestFit="1" customWidth="1"/>
    <col min="12556" max="12556" width="14.83203125" style="2" customWidth="1"/>
    <col min="12557" max="12557" width="15" style="2" bestFit="1" customWidth="1"/>
    <col min="12558" max="12558" width="8.83203125" style="2"/>
    <col min="12559" max="12559" width="13.1640625" style="2" customWidth="1"/>
    <col min="12560" max="12800" width="8.83203125" style="2"/>
    <col min="12801" max="12801" width="3.1640625" style="2" customWidth="1"/>
    <col min="12802" max="12802" width="13" style="2" customWidth="1"/>
    <col min="12803" max="12803" width="12.83203125" style="2" customWidth="1"/>
    <col min="12804" max="12805" width="14.33203125" style="2" bestFit="1" customWidth="1"/>
    <col min="12806" max="12806" width="15" style="2" bestFit="1" customWidth="1"/>
    <col min="12807" max="12807" width="13.5" style="2" bestFit="1" customWidth="1"/>
    <col min="12808" max="12808" width="14.83203125" style="2" customWidth="1"/>
    <col min="12809" max="12809" width="13.5" style="2" bestFit="1" customWidth="1"/>
    <col min="12810" max="12810" width="15" style="2" bestFit="1" customWidth="1"/>
    <col min="12811" max="12811" width="13.5" style="2" bestFit="1" customWidth="1"/>
    <col min="12812" max="12812" width="14.83203125" style="2" customWidth="1"/>
    <col min="12813" max="12813" width="15" style="2" bestFit="1" customWidth="1"/>
    <col min="12814" max="12814" width="8.83203125" style="2"/>
    <col min="12815" max="12815" width="13.1640625" style="2" customWidth="1"/>
    <col min="12816" max="13056" width="8.83203125" style="2"/>
    <col min="13057" max="13057" width="3.1640625" style="2" customWidth="1"/>
    <col min="13058" max="13058" width="13" style="2" customWidth="1"/>
    <col min="13059" max="13059" width="12.83203125" style="2" customWidth="1"/>
    <col min="13060" max="13061" width="14.33203125" style="2" bestFit="1" customWidth="1"/>
    <col min="13062" max="13062" width="15" style="2" bestFit="1" customWidth="1"/>
    <col min="13063" max="13063" width="13.5" style="2" bestFit="1" customWidth="1"/>
    <col min="13064" max="13064" width="14.83203125" style="2" customWidth="1"/>
    <col min="13065" max="13065" width="13.5" style="2" bestFit="1" customWidth="1"/>
    <col min="13066" max="13066" width="15" style="2" bestFit="1" customWidth="1"/>
    <col min="13067" max="13067" width="13.5" style="2" bestFit="1" customWidth="1"/>
    <col min="13068" max="13068" width="14.83203125" style="2" customWidth="1"/>
    <col min="13069" max="13069" width="15" style="2" bestFit="1" customWidth="1"/>
    <col min="13070" max="13070" width="8.83203125" style="2"/>
    <col min="13071" max="13071" width="13.1640625" style="2" customWidth="1"/>
    <col min="13072" max="13312" width="8.83203125" style="2"/>
    <col min="13313" max="13313" width="3.1640625" style="2" customWidth="1"/>
    <col min="13314" max="13314" width="13" style="2" customWidth="1"/>
    <col min="13315" max="13315" width="12.83203125" style="2" customWidth="1"/>
    <col min="13316" max="13317" width="14.33203125" style="2" bestFit="1" customWidth="1"/>
    <col min="13318" max="13318" width="15" style="2" bestFit="1" customWidth="1"/>
    <col min="13319" max="13319" width="13.5" style="2" bestFit="1" customWidth="1"/>
    <col min="13320" max="13320" width="14.83203125" style="2" customWidth="1"/>
    <col min="13321" max="13321" width="13.5" style="2" bestFit="1" customWidth="1"/>
    <col min="13322" max="13322" width="15" style="2" bestFit="1" customWidth="1"/>
    <col min="13323" max="13323" width="13.5" style="2" bestFit="1" customWidth="1"/>
    <col min="13324" max="13324" width="14.83203125" style="2" customWidth="1"/>
    <col min="13325" max="13325" width="15" style="2" bestFit="1" customWidth="1"/>
    <col min="13326" max="13326" width="8.83203125" style="2"/>
    <col min="13327" max="13327" width="13.1640625" style="2" customWidth="1"/>
    <col min="13328" max="13568" width="8.83203125" style="2"/>
    <col min="13569" max="13569" width="3.1640625" style="2" customWidth="1"/>
    <col min="13570" max="13570" width="13" style="2" customWidth="1"/>
    <col min="13571" max="13571" width="12.83203125" style="2" customWidth="1"/>
    <col min="13572" max="13573" width="14.33203125" style="2" bestFit="1" customWidth="1"/>
    <col min="13574" max="13574" width="15" style="2" bestFit="1" customWidth="1"/>
    <col min="13575" max="13575" width="13.5" style="2" bestFit="1" customWidth="1"/>
    <col min="13576" max="13576" width="14.83203125" style="2" customWidth="1"/>
    <col min="13577" max="13577" width="13.5" style="2" bestFit="1" customWidth="1"/>
    <col min="13578" max="13578" width="15" style="2" bestFit="1" customWidth="1"/>
    <col min="13579" max="13579" width="13.5" style="2" bestFit="1" customWidth="1"/>
    <col min="13580" max="13580" width="14.83203125" style="2" customWidth="1"/>
    <col min="13581" max="13581" width="15" style="2" bestFit="1" customWidth="1"/>
    <col min="13582" max="13582" width="8.83203125" style="2"/>
    <col min="13583" max="13583" width="13.1640625" style="2" customWidth="1"/>
    <col min="13584" max="13824" width="8.83203125" style="2"/>
    <col min="13825" max="13825" width="3.1640625" style="2" customWidth="1"/>
    <col min="13826" max="13826" width="13" style="2" customWidth="1"/>
    <col min="13827" max="13827" width="12.83203125" style="2" customWidth="1"/>
    <col min="13828" max="13829" width="14.33203125" style="2" bestFit="1" customWidth="1"/>
    <col min="13830" max="13830" width="15" style="2" bestFit="1" customWidth="1"/>
    <col min="13831" max="13831" width="13.5" style="2" bestFit="1" customWidth="1"/>
    <col min="13832" max="13832" width="14.83203125" style="2" customWidth="1"/>
    <col min="13833" max="13833" width="13.5" style="2" bestFit="1" customWidth="1"/>
    <col min="13834" max="13834" width="15" style="2" bestFit="1" customWidth="1"/>
    <col min="13835" max="13835" width="13.5" style="2" bestFit="1" customWidth="1"/>
    <col min="13836" max="13836" width="14.83203125" style="2" customWidth="1"/>
    <col min="13837" max="13837" width="15" style="2" bestFit="1" customWidth="1"/>
    <col min="13838" max="13838" width="8.83203125" style="2"/>
    <col min="13839" max="13839" width="13.1640625" style="2" customWidth="1"/>
    <col min="13840" max="14080" width="8.83203125" style="2"/>
    <col min="14081" max="14081" width="3.1640625" style="2" customWidth="1"/>
    <col min="14082" max="14082" width="13" style="2" customWidth="1"/>
    <col min="14083" max="14083" width="12.83203125" style="2" customWidth="1"/>
    <col min="14084" max="14085" width="14.33203125" style="2" bestFit="1" customWidth="1"/>
    <col min="14086" max="14086" width="15" style="2" bestFit="1" customWidth="1"/>
    <col min="14087" max="14087" width="13.5" style="2" bestFit="1" customWidth="1"/>
    <col min="14088" max="14088" width="14.83203125" style="2" customWidth="1"/>
    <col min="14089" max="14089" width="13.5" style="2" bestFit="1" customWidth="1"/>
    <col min="14090" max="14090" width="15" style="2" bestFit="1" customWidth="1"/>
    <col min="14091" max="14091" width="13.5" style="2" bestFit="1" customWidth="1"/>
    <col min="14092" max="14092" width="14.83203125" style="2" customWidth="1"/>
    <col min="14093" max="14093" width="15" style="2" bestFit="1" customWidth="1"/>
    <col min="14094" max="14094" width="8.83203125" style="2"/>
    <col min="14095" max="14095" width="13.1640625" style="2" customWidth="1"/>
    <col min="14096" max="14336" width="8.83203125" style="2"/>
    <col min="14337" max="14337" width="3.1640625" style="2" customWidth="1"/>
    <col min="14338" max="14338" width="13" style="2" customWidth="1"/>
    <col min="14339" max="14339" width="12.83203125" style="2" customWidth="1"/>
    <col min="14340" max="14341" width="14.33203125" style="2" bestFit="1" customWidth="1"/>
    <col min="14342" max="14342" width="15" style="2" bestFit="1" customWidth="1"/>
    <col min="14343" max="14343" width="13.5" style="2" bestFit="1" customWidth="1"/>
    <col min="14344" max="14344" width="14.83203125" style="2" customWidth="1"/>
    <col min="14345" max="14345" width="13.5" style="2" bestFit="1" customWidth="1"/>
    <col min="14346" max="14346" width="15" style="2" bestFit="1" customWidth="1"/>
    <col min="14347" max="14347" width="13.5" style="2" bestFit="1" customWidth="1"/>
    <col min="14348" max="14348" width="14.83203125" style="2" customWidth="1"/>
    <col min="14349" max="14349" width="15" style="2" bestFit="1" customWidth="1"/>
    <col min="14350" max="14350" width="8.83203125" style="2"/>
    <col min="14351" max="14351" width="13.1640625" style="2" customWidth="1"/>
    <col min="14352" max="14592" width="8.83203125" style="2"/>
    <col min="14593" max="14593" width="3.1640625" style="2" customWidth="1"/>
    <col min="14594" max="14594" width="13" style="2" customWidth="1"/>
    <col min="14595" max="14595" width="12.83203125" style="2" customWidth="1"/>
    <col min="14596" max="14597" width="14.33203125" style="2" bestFit="1" customWidth="1"/>
    <col min="14598" max="14598" width="15" style="2" bestFit="1" customWidth="1"/>
    <col min="14599" max="14599" width="13.5" style="2" bestFit="1" customWidth="1"/>
    <col min="14600" max="14600" width="14.83203125" style="2" customWidth="1"/>
    <col min="14601" max="14601" width="13.5" style="2" bestFit="1" customWidth="1"/>
    <col min="14602" max="14602" width="15" style="2" bestFit="1" customWidth="1"/>
    <col min="14603" max="14603" width="13.5" style="2" bestFit="1" customWidth="1"/>
    <col min="14604" max="14604" width="14.83203125" style="2" customWidth="1"/>
    <col min="14605" max="14605" width="15" style="2" bestFit="1" customWidth="1"/>
    <col min="14606" max="14606" width="8.83203125" style="2"/>
    <col min="14607" max="14607" width="13.1640625" style="2" customWidth="1"/>
    <col min="14608" max="14848" width="8.83203125" style="2"/>
    <col min="14849" max="14849" width="3.1640625" style="2" customWidth="1"/>
    <col min="14850" max="14850" width="13" style="2" customWidth="1"/>
    <col min="14851" max="14851" width="12.83203125" style="2" customWidth="1"/>
    <col min="14852" max="14853" width="14.33203125" style="2" bestFit="1" customWidth="1"/>
    <col min="14854" max="14854" width="15" style="2" bestFit="1" customWidth="1"/>
    <col min="14855" max="14855" width="13.5" style="2" bestFit="1" customWidth="1"/>
    <col min="14856" max="14856" width="14.83203125" style="2" customWidth="1"/>
    <col min="14857" max="14857" width="13.5" style="2" bestFit="1" customWidth="1"/>
    <col min="14858" max="14858" width="15" style="2" bestFit="1" customWidth="1"/>
    <col min="14859" max="14859" width="13.5" style="2" bestFit="1" customWidth="1"/>
    <col min="14860" max="14860" width="14.83203125" style="2" customWidth="1"/>
    <col min="14861" max="14861" width="15" style="2" bestFit="1" customWidth="1"/>
    <col min="14862" max="14862" width="8.83203125" style="2"/>
    <col min="14863" max="14863" width="13.1640625" style="2" customWidth="1"/>
    <col min="14864" max="15104" width="8.83203125" style="2"/>
    <col min="15105" max="15105" width="3.1640625" style="2" customWidth="1"/>
    <col min="15106" max="15106" width="13" style="2" customWidth="1"/>
    <col min="15107" max="15107" width="12.83203125" style="2" customWidth="1"/>
    <col min="15108" max="15109" width="14.33203125" style="2" bestFit="1" customWidth="1"/>
    <col min="15110" max="15110" width="15" style="2" bestFit="1" customWidth="1"/>
    <col min="15111" max="15111" width="13.5" style="2" bestFit="1" customWidth="1"/>
    <col min="15112" max="15112" width="14.83203125" style="2" customWidth="1"/>
    <col min="15113" max="15113" width="13.5" style="2" bestFit="1" customWidth="1"/>
    <col min="15114" max="15114" width="15" style="2" bestFit="1" customWidth="1"/>
    <col min="15115" max="15115" width="13.5" style="2" bestFit="1" customWidth="1"/>
    <col min="15116" max="15116" width="14.83203125" style="2" customWidth="1"/>
    <col min="15117" max="15117" width="15" style="2" bestFit="1" customWidth="1"/>
    <col min="15118" max="15118" width="8.83203125" style="2"/>
    <col min="15119" max="15119" width="13.1640625" style="2" customWidth="1"/>
    <col min="15120" max="15360" width="8.83203125" style="2"/>
    <col min="15361" max="15361" width="3.1640625" style="2" customWidth="1"/>
    <col min="15362" max="15362" width="13" style="2" customWidth="1"/>
    <col min="15363" max="15363" width="12.83203125" style="2" customWidth="1"/>
    <col min="15364" max="15365" width="14.33203125" style="2" bestFit="1" customWidth="1"/>
    <col min="15366" max="15366" width="15" style="2" bestFit="1" customWidth="1"/>
    <col min="15367" max="15367" width="13.5" style="2" bestFit="1" customWidth="1"/>
    <col min="15368" max="15368" width="14.83203125" style="2" customWidth="1"/>
    <col min="15369" max="15369" width="13.5" style="2" bestFit="1" customWidth="1"/>
    <col min="15370" max="15370" width="15" style="2" bestFit="1" customWidth="1"/>
    <col min="15371" max="15371" width="13.5" style="2" bestFit="1" customWidth="1"/>
    <col min="15372" max="15372" width="14.83203125" style="2" customWidth="1"/>
    <col min="15373" max="15373" width="15" style="2" bestFit="1" customWidth="1"/>
    <col min="15374" max="15374" width="8.83203125" style="2"/>
    <col min="15375" max="15375" width="13.1640625" style="2" customWidth="1"/>
    <col min="15376" max="15616" width="8.83203125" style="2"/>
    <col min="15617" max="15617" width="3.1640625" style="2" customWidth="1"/>
    <col min="15618" max="15618" width="13" style="2" customWidth="1"/>
    <col min="15619" max="15619" width="12.83203125" style="2" customWidth="1"/>
    <col min="15620" max="15621" width="14.33203125" style="2" bestFit="1" customWidth="1"/>
    <col min="15622" max="15622" width="15" style="2" bestFit="1" customWidth="1"/>
    <col min="15623" max="15623" width="13.5" style="2" bestFit="1" customWidth="1"/>
    <col min="15624" max="15624" width="14.83203125" style="2" customWidth="1"/>
    <col min="15625" max="15625" width="13.5" style="2" bestFit="1" customWidth="1"/>
    <col min="15626" max="15626" width="15" style="2" bestFit="1" customWidth="1"/>
    <col min="15627" max="15627" width="13.5" style="2" bestFit="1" customWidth="1"/>
    <col min="15628" max="15628" width="14.83203125" style="2" customWidth="1"/>
    <col min="15629" max="15629" width="15" style="2" bestFit="1" customWidth="1"/>
    <col min="15630" max="15630" width="8.83203125" style="2"/>
    <col min="15631" max="15631" width="13.1640625" style="2" customWidth="1"/>
    <col min="15632" max="15872" width="8.83203125" style="2"/>
    <col min="15873" max="15873" width="3.1640625" style="2" customWidth="1"/>
    <col min="15874" max="15874" width="13" style="2" customWidth="1"/>
    <col min="15875" max="15875" width="12.83203125" style="2" customWidth="1"/>
    <col min="15876" max="15877" width="14.33203125" style="2" bestFit="1" customWidth="1"/>
    <col min="15878" max="15878" width="15" style="2" bestFit="1" customWidth="1"/>
    <col min="15879" max="15879" width="13.5" style="2" bestFit="1" customWidth="1"/>
    <col min="15880" max="15880" width="14.83203125" style="2" customWidth="1"/>
    <col min="15881" max="15881" width="13.5" style="2" bestFit="1" customWidth="1"/>
    <col min="15882" max="15882" width="15" style="2" bestFit="1" customWidth="1"/>
    <col min="15883" max="15883" width="13.5" style="2" bestFit="1" customWidth="1"/>
    <col min="15884" max="15884" width="14.83203125" style="2" customWidth="1"/>
    <col min="15885" max="15885" width="15" style="2" bestFit="1" customWidth="1"/>
    <col min="15886" max="15886" width="8.83203125" style="2"/>
    <col min="15887" max="15887" width="13.1640625" style="2" customWidth="1"/>
    <col min="15888" max="16128" width="8.83203125" style="2"/>
    <col min="16129" max="16129" width="3.1640625" style="2" customWidth="1"/>
    <col min="16130" max="16130" width="13" style="2" customWidth="1"/>
    <col min="16131" max="16131" width="12.83203125" style="2" customWidth="1"/>
    <col min="16132" max="16133" width="14.33203125" style="2" bestFit="1" customWidth="1"/>
    <col min="16134" max="16134" width="15" style="2" bestFit="1" customWidth="1"/>
    <col min="16135" max="16135" width="13.5" style="2" bestFit="1" customWidth="1"/>
    <col min="16136" max="16136" width="14.83203125" style="2" customWidth="1"/>
    <col min="16137" max="16137" width="13.5" style="2" bestFit="1" customWidth="1"/>
    <col min="16138" max="16138" width="15" style="2" bestFit="1" customWidth="1"/>
    <col min="16139" max="16139" width="13.5" style="2" bestFit="1" customWidth="1"/>
    <col min="16140" max="16140" width="14.83203125" style="2" customWidth="1"/>
    <col min="16141" max="16141" width="15" style="2" bestFit="1" customWidth="1"/>
    <col min="16142" max="16142" width="8.83203125" style="2"/>
    <col min="16143" max="16143" width="13.1640625" style="2" customWidth="1"/>
    <col min="16144" max="16384" width="8.83203125" style="2"/>
  </cols>
  <sheetData>
    <row r="1" spans="2:19" x14ac:dyDescent="0.1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2:19" ht="16" x14ac:dyDescent="0.15">
      <c r="B2" s="3" t="s">
        <v>0</v>
      </c>
      <c r="G2" s="4"/>
      <c r="H2" s="4"/>
      <c r="I2" s="4"/>
      <c r="K2" s="4"/>
      <c r="L2" s="4"/>
    </row>
    <row r="3" spans="2:19" x14ac:dyDescent="0.15">
      <c r="B3" s="5" t="s">
        <v>35</v>
      </c>
      <c r="C3" s="5" t="s">
        <v>35</v>
      </c>
      <c r="D3" s="6" t="s">
        <v>1</v>
      </c>
      <c r="E3" s="6" t="str">
        <f>D3</f>
        <v>S1</v>
      </c>
      <c r="F3" s="7" t="s">
        <v>2</v>
      </c>
      <c r="G3" s="7" t="str">
        <f>F3</f>
        <v>S9</v>
      </c>
      <c r="H3" s="6" t="s">
        <v>3</v>
      </c>
      <c r="I3" s="6" t="str">
        <f>H3</f>
        <v>S17</v>
      </c>
      <c r="J3" s="7" t="s">
        <v>4</v>
      </c>
      <c r="K3" s="7" t="str">
        <f>J3</f>
        <v>S25</v>
      </c>
      <c r="L3" s="6" t="s">
        <v>5</v>
      </c>
      <c r="M3" s="6" t="str">
        <f>L3</f>
        <v>S33</v>
      </c>
      <c r="Q3" s="8"/>
    </row>
    <row r="4" spans="2:19" x14ac:dyDescent="0.15">
      <c r="B4" s="5" t="s">
        <v>29</v>
      </c>
      <c r="C4" s="5" t="s">
        <v>29</v>
      </c>
      <c r="D4" s="6" t="s">
        <v>6</v>
      </c>
      <c r="E4" s="6" t="str">
        <f t="shared" ref="E4:G10" si="0">D4</f>
        <v>S2</v>
      </c>
      <c r="F4" s="7" t="s">
        <v>7</v>
      </c>
      <c r="G4" s="7" t="str">
        <f t="shared" si="0"/>
        <v>S10</v>
      </c>
      <c r="H4" s="6" t="s">
        <v>8</v>
      </c>
      <c r="I4" s="6" t="str">
        <f t="shared" ref="I4:I10" si="1">H4</f>
        <v>S18</v>
      </c>
      <c r="J4" s="7" t="s">
        <v>9</v>
      </c>
      <c r="K4" s="7" t="str">
        <f t="shared" ref="K4:K10" si="2">J4</f>
        <v>S26</v>
      </c>
      <c r="L4" s="6" t="s">
        <v>10</v>
      </c>
      <c r="M4" s="6" t="str">
        <f t="shared" ref="M4:M10" si="3">L4</f>
        <v>S34</v>
      </c>
      <c r="Q4" s="8"/>
    </row>
    <row r="5" spans="2:19" x14ac:dyDescent="0.15">
      <c r="B5" s="5" t="s">
        <v>23</v>
      </c>
      <c r="C5" s="5" t="s">
        <v>23</v>
      </c>
      <c r="D5" s="6" t="s">
        <v>12</v>
      </c>
      <c r="E5" s="6" t="str">
        <f t="shared" si="0"/>
        <v>S3</v>
      </c>
      <c r="F5" s="7" t="s">
        <v>13</v>
      </c>
      <c r="G5" s="7" t="str">
        <f t="shared" si="0"/>
        <v>S11</v>
      </c>
      <c r="H5" s="6" t="s">
        <v>14</v>
      </c>
      <c r="I5" s="6" t="str">
        <f t="shared" si="1"/>
        <v>S19</v>
      </c>
      <c r="J5" s="7" t="s">
        <v>15</v>
      </c>
      <c r="K5" s="7" t="str">
        <f t="shared" si="2"/>
        <v>S27</v>
      </c>
      <c r="L5" s="6" t="s">
        <v>16</v>
      </c>
      <c r="M5" s="6" t="str">
        <f t="shared" si="3"/>
        <v>S35</v>
      </c>
      <c r="Q5" s="8"/>
    </row>
    <row r="6" spans="2:19" x14ac:dyDescent="0.15">
      <c r="B6" s="5" t="s">
        <v>17</v>
      </c>
      <c r="C6" s="5" t="s">
        <v>17</v>
      </c>
      <c r="D6" s="6" t="s">
        <v>18</v>
      </c>
      <c r="E6" s="6" t="str">
        <f t="shared" si="0"/>
        <v>S4</v>
      </c>
      <c r="F6" s="7" t="s">
        <v>19</v>
      </c>
      <c r="G6" s="7" t="str">
        <f t="shared" si="0"/>
        <v>S12</v>
      </c>
      <c r="H6" s="6" t="s">
        <v>20</v>
      </c>
      <c r="I6" s="6" t="str">
        <f t="shared" si="1"/>
        <v>S20</v>
      </c>
      <c r="J6" s="7" t="s">
        <v>21</v>
      </c>
      <c r="K6" s="7" t="str">
        <f t="shared" si="2"/>
        <v>S28</v>
      </c>
      <c r="L6" s="6" t="s">
        <v>22</v>
      </c>
      <c r="M6" s="6" t="str">
        <f t="shared" si="3"/>
        <v>S36</v>
      </c>
      <c r="Q6" s="8"/>
    </row>
    <row r="7" spans="2:19" x14ac:dyDescent="0.15">
      <c r="B7" s="5" t="s">
        <v>11</v>
      </c>
      <c r="C7" s="5" t="s">
        <v>11</v>
      </c>
      <c r="D7" s="6" t="s">
        <v>24</v>
      </c>
      <c r="E7" s="6" t="str">
        <f t="shared" si="0"/>
        <v>S5</v>
      </c>
      <c r="F7" s="7" t="s">
        <v>25</v>
      </c>
      <c r="G7" s="7" t="str">
        <f t="shared" si="0"/>
        <v>S13</v>
      </c>
      <c r="H7" s="6" t="s">
        <v>26</v>
      </c>
      <c r="I7" s="6" t="str">
        <f t="shared" si="1"/>
        <v>S21</v>
      </c>
      <c r="J7" s="7" t="s">
        <v>27</v>
      </c>
      <c r="K7" s="7" t="str">
        <f t="shared" si="2"/>
        <v>S29</v>
      </c>
      <c r="L7" s="6" t="s">
        <v>28</v>
      </c>
      <c r="M7" s="6" t="str">
        <f t="shared" si="3"/>
        <v>S37</v>
      </c>
      <c r="Q7" s="9"/>
    </row>
    <row r="8" spans="2:19" x14ac:dyDescent="0.15">
      <c r="B8" s="10" t="s">
        <v>41</v>
      </c>
      <c r="C8" s="10" t="s">
        <v>41</v>
      </c>
      <c r="D8" s="6" t="s">
        <v>30</v>
      </c>
      <c r="E8" s="6" t="str">
        <f t="shared" si="0"/>
        <v>S6</v>
      </c>
      <c r="F8" s="7" t="s">
        <v>31</v>
      </c>
      <c r="G8" s="7" t="str">
        <f t="shared" si="0"/>
        <v>S14</v>
      </c>
      <c r="H8" s="6" t="s">
        <v>32</v>
      </c>
      <c r="I8" s="6" t="str">
        <f t="shared" si="1"/>
        <v>S22</v>
      </c>
      <c r="J8" s="7" t="s">
        <v>33</v>
      </c>
      <c r="K8" s="7" t="str">
        <f t="shared" si="2"/>
        <v>S30</v>
      </c>
      <c r="L8" s="6" t="s">
        <v>34</v>
      </c>
      <c r="M8" s="6" t="str">
        <f t="shared" si="3"/>
        <v>S38</v>
      </c>
      <c r="Q8" s="8"/>
    </row>
    <row r="9" spans="2:19" x14ac:dyDescent="0.15">
      <c r="B9" s="5"/>
      <c r="C9" s="5"/>
      <c r="D9" s="6" t="s">
        <v>36</v>
      </c>
      <c r="E9" s="6" t="str">
        <f t="shared" si="0"/>
        <v>S7</v>
      </c>
      <c r="F9" s="7" t="s">
        <v>37</v>
      </c>
      <c r="G9" s="7" t="str">
        <f t="shared" si="0"/>
        <v>S15</v>
      </c>
      <c r="H9" s="6" t="s">
        <v>38</v>
      </c>
      <c r="I9" s="6" t="str">
        <f t="shared" si="1"/>
        <v>S23</v>
      </c>
      <c r="J9" s="7" t="s">
        <v>39</v>
      </c>
      <c r="K9" s="7" t="str">
        <f t="shared" si="2"/>
        <v>S31</v>
      </c>
      <c r="L9" s="6" t="s">
        <v>40</v>
      </c>
      <c r="M9" s="6" t="str">
        <f t="shared" si="3"/>
        <v>S39</v>
      </c>
    </row>
    <row r="10" spans="2:19" x14ac:dyDescent="0.15">
      <c r="B10" s="5"/>
      <c r="C10" s="5"/>
      <c r="D10" s="6" t="s">
        <v>42</v>
      </c>
      <c r="E10" s="6" t="str">
        <f t="shared" si="0"/>
        <v>S8</v>
      </c>
      <c r="F10" s="7" t="s">
        <v>43</v>
      </c>
      <c r="G10" s="7" t="str">
        <f t="shared" si="0"/>
        <v>S16</v>
      </c>
      <c r="H10" s="6" t="s">
        <v>44</v>
      </c>
      <c r="I10" s="6" t="str">
        <f t="shared" si="1"/>
        <v>S24</v>
      </c>
      <c r="J10" s="7" t="s">
        <v>45</v>
      </c>
      <c r="K10" s="7" t="str">
        <f t="shared" si="2"/>
        <v>S32</v>
      </c>
      <c r="L10" s="6" t="s">
        <v>46</v>
      </c>
      <c r="M10" s="6" t="str">
        <f t="shared" si="3"/>
        <v>S40</v>
      </c>
    </row>
    <row r="11" spans="2:19" x14ac:dyDescent="0.15">
      <c r="B11" s="11"/>
      <c r="C11" s="11"/>
      <c r="D11" s="11"/>
      <c r="E11" s="11"/>
      <c r="F11" s="12"/>
      <c r="G11" s="12"/>
      <c r="H11" s="11"/>
      <c r="I11" s="13"/>
      <c r="J11" s="14"/>
      <c r="K11" s="14"/>
      <c r="L11" s="15"/>
    </row>
    <row r="12" spans="2:19" x14ac:dyDescent="0.15">
      <c r="B12" s="16" t="s">
        <v>47</v>
      </c>
      <c r="C12" s="14"/>
      <c r="D12" s="14"/>
      <c r="E12" s="14"/>
      <c r="F12" s="14"/>
      <c r="G12" s="17"/>
      <c r="H12" s="17"/>
      <c r="I12" s="17"/>
      <c r="J12" s="14"/>
      <c r="K12" s="17"/>
      <c r="L12" s="18"/>
      <c r="M12" s="11"/>
      <c r="R12" s="8"/>
      <c r="S12" s="8"/>
    </row>
    <row r="13" spans="2:19" x14ac:dyDescent="0.15">
      <c r="B13" s="71">
        <v>0.441</v>
      </c>
      <c r="C13" s="71">
        <v>0.44700000000000001</v>
      </c>
      <c r="D13" s="71">
        <v>0.41699999999999998</v>
      </c>
      <c r="E13" s="71">
        <v>0.42199999999999999</v>
      </c>
      <c r="F13" s="71">
        <v>0.41699999999999998</v>
      </c>
      <c r="G13" s="71">
        <v>0.42199999999999999</v>
      </c>
      <c r="H13" s="71">
        <v>0.41699999999999998</v>
      </c>
      <c r="I13" s="71">
        <v>0.42199999999999999</v>
      </c>
      <c r="J13" s="71">
        <v>0.41699999999999998</v>
      </c>
      <c r="K13" s="71">
        <v>0.42199999999999999</v>
      </c>
      <c r="L13" s="71">
        <v>0.41699999999999998</v>
      </c>
      <c r="M13" s="71">
        <v>0.42199999999999999</v>
      </c>
      <c r="R13" s="8"/>
      <c r="S13" s="8"/>
    </row>
    <row r="14" spans="2:19" x14ac:dyDescent="0.15">
      <c r="B14" s="71">
        <v>0.36799999999999999</v>
      </c>
      <c r="C14" s="71">
        <v>0.373</v>
      </c>
      <c r="D14" s="71">
        <v>0.41799999999999998</v>
      </c>
      <c r="E14" s="71">
        <v>0.41599999999999998</v>
      </c>
      <c r="F14" s="71">
        <v>0.41799999999999998</v>
      </c>
      <c r="G14" s="71">
        <v>0.41599999999999998</v>
      </c>
      <c r="H14" s="71">
        <v>0.41799999999999998</v>
      </c>
      <c r="I14" s="71">
        <v>0.41599999999999998</v>
      </c>
      <c r="J14" s="71">
        <v>0.41799999999999998</v>
      </c>
      <c r="K14" s="71">
        <v>0.41599999999999998</v>
      </c>
      <c r="L14" s="71">
        <v>0.41799999999999998</v>
      </c>
      <c r="M14" s="71">
        <v>0.41599999999999998</v>
      </c>
      <c r="R14" s="19"/>
      <c r="S14" s="19"/>
    </row>
    <row r="15" spans="2:19" x14ac:dyDescent="0.15">
      <c r="B15" s="71">
        <v>0.29599999999999999</v>
      </c>
      <c r="C15" s="71">
        <v>0.30399999999999999</v>
      </c>
      <c r="D15" s="71">
        <v>0.435</v>
      </c>
      <c r="E15" s="71">
        <v>0.42299999999999999</v>
      </c>
      <c r="F15" s="71">
        <v>0.435</v>
      </c>
      <c r="G15" s="71">
        <v>0.42299999999999999</v>
      </c>
      <c r="H15" s="71">
        <v>0.435</v>
      </c>
      <c r="I15" s="71">
        <v>0.42299999999999999</v>
      </c>
      <c r="J15" s="71">
        <v>0.435</v>
      </c>
      <c r="K15" s="71">
        <v>0.42299999999999999</v>
      </c>
      <c r="L15" s="71">
        <v>0.435</v>
      </c>
      <c r="M15" s="71">
        <v>0.42299999999999999</v>
      </c>
      <c r="R15" s="19"/>
      <c r="S15" s="19"/>
    </row>
    <row r="16" spans="2:19" x14ac:dyDescent="0.15">
      <c r="B16" s="71">
        <v>0.26500000000000001</v>
      </c>
      <c r="C16" s="71">
        <v>0.27</v>
      </c>
      <c r="D16" s="71">
        <v>0.435</v>
      </c>
      <c r="E16" s="71">
        <v>0.42799999999999999</v>
      </c>
      <c r="F16" s="71">
        <v>0.435</v>
      </c>
      <c r="G16" s="71">
        <v>0.42799999999999999</v>
      </c>
      <c r="H16" s="71">
        <v>0.435</v>
      </c>
      <c r="I16" s="71">
        <v>0.42799999999999999</v>
      </c>
      <c r="J16" s="71">
        <v>0.435</v>
      </c>
      <c r="K16" s="71">
        <v>0.42799999999999999</v>
      </c>
      <c r="L16" s="71">
        <v>0.435</v>
      </c>
      <c r="M16" s="71">
        <v>0.42799999999999999</v>
      </c>
      <c r="S16" s="19"/>
    </row>
    <row r="17" spans="1:20" x14ac:dyDescent="0.15">
      <c r="B17" s="71">
        <v>0.251</v>
      </c>
      <c r="C17" s="71">
        <v>0.252</v>
      </c>
      <c r="D17" s="71">
        <v>0.41699999999999998</v>
      </c>
      <c r="E17" s="71">
        <v>0.42199999999999999</v>
      </c>
      <c r="F17" s="71">
        <v>0.41699999999999998</v>
      </c>
      <c r="G17" s="71">
        <v>0.42199999999999999</v>
      </c>
      <c r="H17" s="71">
        <v>0.41699999999999998</v>
      </c>
      <c r="I17" s="71">
        <v>0.42199999999999999</v>
      </c>
      <c r="J17" s="71">
        <v>0.41699999999999998</v>
      </c>
      <c r="K17" s="71">
        <v>0.42199999999999999</v>
      </c>
      <c r="L17" s="71">
        <v>0.41699999999999998</v>
      </c>
      <c r="M17" s="71">
        <v>0.42199999999999999</v>
      </c>
      <c r="P17" s="19"/>
      <c r="Q17" s="19"/>
    </row>
    <row r="18" spans="1:20" x14ac:dyDescent="0.15">
      <c r="B18" s="71">
        <v>0.23</v>
      </c>
      <c r="C18" s="71">
        <v>0.23200000000000001</v>
      </c>
      <c r="D18" s="71">
        <v>0.41799999999999998</v>
      </c>
      <c r="E18" s="71">
        <v>0.41599999999999998</v>
      </c>
      <c r="F18" s="71">
        <v>0.41799999999999998</v>
      </c>
      <c r="G18" s="71">
        <v>0.41599999999999998</v>
      </c>
      <c r="H18" s="71">
        <v>0.41799999999999998</v>
      </c>
      <c r="I18" s="71">
        <v>0.41599999999999998</v>
      </c>
      <c r="J18" s="71">
        <v>0.41799999999999998</v>
      </c>
      <c r="K18" s="71">
        <v>0.41599999999999998</v>
      </c>
      <c r="L18" s="71">
        <v>0.41799999999999998</v>
      </c>
      <c r="M18" s="71">
        <v>0.41599999999999998</v>
      </c>
    </row>
    <row r="19" spans="1:20" x14ac:dyDescent="0.15">
      <c r="B19" s="71">
        <v>4.5999999999999999E-2</v>
      </c>
      <c r="C19" s="71">
        <v>4.5999999999999999E-2</v>
      </c>
      <c r="D19" s="71">
        <v>0.435</v>
      </c>
      <c r="E19" s="71">
        <v>0.42299999999999999</v>
      </c>
      <c r="F19" s="71">
        <v>0.435</v>
      </c>
      <c r="G19" s="71">
        <v>0.42299999999999999</v>
      </c>
      <c r="H19" s="71">
        <v>0.435</v>
      </c>
      <c r="I19" s="71">
        <v>0.42299999999999999</v>
      </c>
      <c r="J19" s="71">
        <v>0.435</v>
      </c>
      <c r="K19" s="71">
        <v>0.42299999999999999</v>
      </c>
      <c r="L19" s="71">
        <v>0.435</v>
      </c>
      <c r="M19" s="71">
        <v>0.42299999999999999</v>
      </c>
    </row>
    <row r="20" spans="1:20" x14ac:dyDescent="0.15">
      <c r="B20" s="71">
        <v>4.5999999999999999E-2</v>
      </c>
      <c r="C20" s="71">
        <v>4.5999999999999999E-2</v>
      </c>
      <c r="D20" s="71">
        <v>0.435</v>
      </c>
      <c r="E20" s="71">
        <v>0.42799999999999999</v>
      </c>
      <c r="F20" s="71">
        <v>0.435</v>
      </c>
      <c r="G20" s="71">
        <v>0.42799999999999999</v>
      </c>
      <c r="H20" s="71">
        <v>0.435</v>
      </c>
      <c r="I20" s="71">
        <v>0.42799999999999999</v>
      </c>
      <c r="J20" s="71">
        <v>0.435</v>
      </c>
      <c r="K20" s="71">
        <v>0.42799999999999999</v>
      </c>
      <c r="L20" s="71">
        <v>0.435</v>
      </c>
      <c r="M20" s="71">
        <v>0.42799999999999999</v>
      </c>
    </row>
    <row r="21" spans="1:20" x14ac:dyDescent="0.1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20" x14ac:dyDescent="0.15">
      <c r="B22" s="21" t="s">
        <v>48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5"/>
      <c r="Q22" s="25"/>
      <c r="R22" s="25"/>
    </row>
    <row r="23" spans="1:20" x14ac:dyDescent="0.15">
      <c r="B23" s="26" t="str">
        <f>B7</f>
        <v>Standard-5</v>
      </c>
      <c r="C23" s="27">
        <f>AVERAGE(B13:C13)-AVERAGE(B$18:C$18)</f>
        <v>0.21299999999999999</v>
      </c>
      <c r="D23" s="28" t="str">
        <f t="shared" ref="D23:D30" si="4">D3</f>
        <v>S1</v>
      </c>
      <c r="E23" s="27">
        <f>AVERAGE(D13:E13)-$C$28</f>
        <v>0.18849999999999997</v>
      </c>
      <c r="F23" s="28" t="str">
        <f t="shared" ref="F23:F30" si="5">F3</f>
        <v>S9</v>
      </c>
      <c r="G23" s="27">
        <f>AVERAGE(F13:G13)-$C$28</f>
        <v>0.18849999999999997</v>
      </c>
      <c r="H23" s="28" t="str">
        <f t="shared" ref="H23:H30" si="6">H3</f>
        <v>S17</v>
      </c>
      <c r="I23" s="27">
        <f>AVERAGE(H13:I13)-$C$28</f>
        <v>0.18849999999999997</v>
      </c>
      <c r="J23" s="28" t="str">
        <f t="shared" ref="J23:J30" si="7">J3</f>
        <v>S25</v>
      </c>
      <c r="K23" s="27">
        <f>AVERAGE(J13:K13)-$C$28</f>
        <v>0.18849999999999997</v>
      </c>
      <c r="L23" s="28" t="str">
        <f t="shared" ref="L23:L30" si="8">L3</f>
        <v>S33</v>
      </c>
      <c r="M23" s="27">
        <f>AVERAGE(L13:M13)-$C$28</f>
        <v>0.18849999999999997</v>
      </c>
      <c r="N23" s="24"/>
      <c r="O23" s="25"/>
      <c r="P23" s="25"/>
      <c r="Q23" s="25"/>
      <c r="R23" s="25"/>
    </row>
    <row r="24" spans="1:20" x14ac:dyDescent="0.15">
      <c r="A24" s="29"/>
      <c r="B24" s="26" t="str">
        <f>B6</f>
        <v>Standard-4</v>
      </c>
      <c r="C24" s="27">
        <f t="shared" ref="C24:C27" si="9">AVERAGE(B14:C14)-AVERAGE(B$18:C$18)</f>
        <v>0.13949999999999999</v>
      </c>
      <c r="D24" s="28" t="str">
        <f t="shared" si="4"/>
        <v>S2</v>
      </c>
      <c r="E24" s="27">
        <f>AVERAGE(D14:E14)-$C$28</f>
        <v>0.18599999999999997</v>
      </c>
      <c r="F24" s="28" t="str">
        <f t="shared" si="5"/>
        <v>S10</v>
      </c>
      <c r="G24" s="27">
        <f>AVERAGE(F14:G14)-$C$28</f>
        <v>0.18599999999999997</v>
      </c>
      <c r="H24" s="28" t="str">
        <f t="shared" si="6"/>
        <v>S18</v>
      </c>
      <c r="I24" s="27">
        <f>AVERAGE(H14:I14)-$C$28</f>
        <v>0.18599999999999997</v>
      </c>
      <c r="J24" s="28" t="str">
        <f t="shared" si="7"/>
        <v>S26</v>
      </c>
      <c r="K24" s="27">
        <f>AVERAGE(J14:K14)-$C$28</f>
        <v>0.18599999999999997</v>
      </c>
      <c r="L24" s="28" t="str">
        <f t="shared" si="8"/>
        <v>S34</v>
      </c>
      <c r="M24" s="27">
        <f>AVERAGE(L14:M14)-$C$28</f>
        <v>0.18599999999999997</v>
      </c>
      <c r="N24" s="24"/>
      <c r="O24" s="25"/>
      <c r="P24" s="25"/>
      <c r="Q24" s="25"/>
      <c r="R24" s="25"/>
    </row>
    <row r="25" spans="1:20" x14ac:dyDescent="0.15">
      <c r="A25" s="30"/>
      <c r="B25" s="26" t="str">
        <f>B5</f>
        <v>Standard-3</v>
      </c>
      <c r="C25" s="27">
        <f t="shared" si="9"/>
        <v>6.8999999999999978E-2</v>
      </c>
      <c r="D25" s="28" t="str">
        <f t="shared" si="4"/>
        <v>S3</v>
      </c>
      <c r="E25" s="27">
        <f>AVERAGE(D15:E15)-$C$28</f>
        <v>0.19799999999999998</v>
      </c>
      <c r="F25" s="28" t="str">
        <f t="shared" si="5"/>
        <v>S11</v>
      </c>
      <c r="G25" s="27">
        <f>AVERAGE(F15:G15)-$C$28</f>
        <v>0.19799999999999998</v>
      </c>
      <c r="H25" s="28" t="str">
        <f t="shared" si="6"/>
        <v>S19</v>
      </c>
      <c r="I25" s="27">
        <f>AVERAGE(H15:I15)-$C$28</f>
        <v>0.19799999999999998</v>
      </c>
      <c r="J25" s="28" t="str">
        <f t="shared" si="7"/>
        <v>S27</v>
      </c>
      <c r="K25" s="27">
        <f>AVERAGE(J15:K15)-$C$28</f>
        <v>0.19799999999999998</v>
      </c>
      <c r="L25" s="28" t="str">
        <f t="shared" si="8"/>
        <v>S35</v>
      </c>
      <c r="M25" s="27">
        <f>AVERAGE(L15:M15)-$C$28</f>
        <v>0.19799999999999998</v>
      </c>
      <c r="N25" s="24"/>
      <c r="Q25" s="25"/>
      <c r="R25" s="25"/>
      <c r="S25" s="25"/>
      <c r="T25" s="25"/>
    </row>
    <row r="26" spans="1:20" x14ac:dyDescent="0.15">
      <c r="A26" s="4"/>
      <c r="B26" s="26" t="str">
        <f>B4</f>
        <v>Standard-2</v>
      </c>
      <c r="C26" s="27">
        <f t="shared" si="9"/>
        <v>3.6500000000000005E-2</v>
      </c>
      <c r="D26" s="28" t="str">
        <f t="shared" si="4"/>
        <v>S4</v>
      </c>
      <c r="E26" s="27">
        <f>AVERAGE(D16:E16)-$C$28</f>
        <v>0.20049999999999998</v>
      </c>
      <c r="F26" s="28" t="str">
        <f t="shared" si="5"/>
        <v>S12</v>
      </c>
      <c r="G26" s="27">
        <f>AVERAGE(F16:G16)-$C$28</f>
        <v>0.20049999999999998</v>
      </c>
      <c r="H26" s="28" t="str">
        <f t="shared" si="6"/>
        <v>S20</v>
      </c>
      <c r="I26" s="27">
        <f>AVERAGE(H16:I16)-$C$28</f>
        <v>0.20049999999999998</v>
      </c>
      <c r="J26" s="28" t="str">
        <f t="shared" si="7"/>
        <v>S28</v>
      </c>
      <c r="K26" s="27">
        <f>AVERAGE(J16:K16)-$C$28</f>
        <v>0.20049999999999998</v>
      </c>
      <c r="L26" s="28" t="str">
        <f t="shared" si="8"/>
        <v>S36</v>
      </c>
      <c r="M26" s="27">
        <f>AVERAGE(L16:M16)-$C$28</f>
        <v>0.20049999999999998</v>
      </c>
      <c r="N26" s="24"/>
      <c r="O26" s="25"/>
      <c r="P26" s="25"/>
      <c r="Q26" s="25"/>
      <c r="R26" s="25"/>
      <c r="S26" s="25"/>
      <c r="T26" s="25"/>
    </row>
    <row r="27" spans="1:20" x14ac:dyDescent="0.15">
      <c r="A27" s="4"/>
      <c r="B27" s="26" t="str">
        <f>B3</f>
        <v>Standard-1</v>
      </c>
      <c r="C27" s="27">
        <f t="shared" si="9"/>
        <v>2.049999999999999E-2</v>
      </c>
      <c r="D27" s="28" t="str">
        <f t="shared" si="4"/>
        <v>S5</v>
      </c>
      <c r="E27" s="27">
        <f>AVERAGE(D17:E17)-$C$28</f>
        <v>0.18849999999999997</v>
      </c>
      <c r="F27" s="28" t="str">
        <f t="shared" si="5"/>
        <v>S13</v>
      </c>
      <c r="G27" s="27">
        <f>AVERAGE(F17:G17)-$C$28</f>
        <v>0.18849999999999997</v>
      </c>
      <c r="H27" s="28" t="str">
        <f t="shared" si="6"/>
        <v>S21</v>
      </c>
      <c r="I27" s="27">
        <f>AVERAGE(H17:I17)-$C$28</f>
        <v>0.18849999999999997</v>
      </c>
      <c r="J27" s="28" t="str">
        <f t="shared" si="7"/>
        <v>S29</v>
      </c>
      <c r="K27" s="27">
        <f>AVERAGE(J17:K17)-$C$28</f>
        <v>0.18849999999999997</v>
      </c>
      <c r="L27" s="28" t="str">
        <f t="shared" si="8"/>
        <v>S37</v>
      </c>
      <c r="M27" s="27">
        <f>AVERAGE(L17:M17)-$C$28</f>
        <v>0.18849999999999997</v>
      </c>
      <c r="N27" s="24"/>
      <c r="O27" s="31"/>
      <c r="P27" s="31"/>
      <c r="Q27" s="25"/>
      <c r="R27" s="25"/>
      <c r="S27" s="25"/>
      <c r="T27" s="25"/>
    </row>
    <row r="28" spans="1:20" x14ac:dyDescent="0.15">
      <c r="A28" s="4"/>
      <c r="B28" s="10" t="s">
        <v>41</v>
      </c>
      <c r="C28" s="27">
        <f>AVERAGE(B$18:C$18)</f>
        <v>0.23100000000000001</v>
      </c>
      <c r="D28" s="28" t="str">
        <f t="shared" si="4"/>
        <v>S6</v>
      </c>
      <c r="E28" s="27">
        <f>AVERAGE(D18:E18)-$C$28</f>
        <v>0.18599999999999997</v>
      </c>
      <c r="F28" s="28" t="str">
        <f t="shared" si="5"/>
        <v>S14</v>
      </c>
      <c r="G28" s="27">
        <f>AVERAGE(F18:G18)-$C$28</f>
        <v>0.18599999999999997</v>
      </c>
      <c r="H28" s="28" t="str">
        <f t="shared" si="6"/>
        <v>S22</v>
      </c>
      <c r="I28" s="27">
        <f>AVERAGE(H18:I18)-$C$28</f>
        <v>0.18599999999999997</v>
      </c>
      <c r="J28" s="28" t="str">
        <f t="shared" si="7"/>
        <v>S30</v>
      </c>
      <c r="K28" s="27">
        <f>AVERAGE(J18:K18)-$C$28</f>
        <v>0.18599999999999997</v>
      </c>
      <c r="L28" s="28" t="str">
        <f t="shared" si="8"/>
        <v>S38</v>
      </c>
      <c r="M28" s="27">
        <f>AVERAGE(L18:M18)-$C$28</f>
        <v>0.18599999999999997</v>
      </c>
      <c r="N28" s="24"/>
      <c r="O28" s="31"/>
      <c r="P28" s="31"/>
      <c r="Q28" s="25"/>
      <c r="R28" s="25"/>
      <c r="S28" s="25"/>
      <c r="T28" s="25"/>
    </row>
    <row r="29" spans="1:20" x14ac:dyDescent="0.15">
      <c r="A29" s="4"/>
      <c r="B29" s="72"/>
      <c r="C29" s="27"/>
      <c r="D29" s="28" t="str">
        <f t="shared" si="4"/>
        <v>S7</v>
      </c>
      <c r="E29" s="27">
        <f>AVERAGE(D19:E19)-$C$28</f>
        <v>0.19799999999999998</v>
      </c>
      <c r="F29" s="28" t="str">
        <f t="shared" si="5"/>
        <v>S15</v>
      </c>
      <c r="G29" s="27">
        <f>AVERAGE(F19:G19)-$C$28</f>
        <v>0.19799999999999998</v>
      </c>
      <c r="H29" s="28" t="str">
        <f t="shared" si="6"/>
        <v>S23</v>
      </c>
      <c r="I29" s="27">
        <f>AVERAGE(H19:I19)-$C$28</f>
        <v>0.19799999999999998</v>
      </c>
      <c r="J29" s="28" t="str">
        <f t="shared" si="7"/>
        <v>S31</v>
      </c>
      <c r="K29" s="27">
        <f>AVERAGE(J19:K19)-$C$28</f>
        <v>0.19799999999999998</v>
      </c>
      <c r="L29" s="28" t="str">
        <f t="shared" si="8"/>
        <v>S39</v>
      </c>
      <c r="M29" s="27">
        <f>AVERAGE(L19:M19)-$C$28</f>
        <v>0.19799999999999998</v>
      </c>
      <c r="N29" s="24"/>
      <c r="O29" s="31"/>
      <c r="P29" s="31"/>
      <c r="Q29" s="25"/>
      <c r="R29" s="25"/>
      <c r="S29" s="25"/>
      <c r="T29" s="25"/>
    </row>
    <row r="30" spans="1:20" x14ac:dyDescent="0.15">
      <c r="B30" s="72"/>
      <c r="C30" s="72"/>
      <c r="D30" s="28" t="str">
        <f t="shared" si="4"/>
        <v>S8</v>
      </c>
      <c r="E30" s="27">
        <f>AVERAGE(D20:E20)-$C$28</f>
        <v>0.20049999999999998</v>
      </c>
      <c r="F30" s="28" t="str">
        <f t="shared" si="5"/>
        <v>S16</v>
      </c>
      <c r="G30" s="27">
        <f>AVERAGE(F20:G20)-$C$28</f>
        <v>0.20049999999999998</v>
      </c>
      <c r="H30" s="28" t="str">
        <f t="shared" si="6"/>
        <v>S24</v>
      </c>
      <c r="I30" s="27">
        <f>AVERAGE(H20:I20)-$C$28</f>
        <v>0.20049999999999998</v>
      </c>
      <c r="J30" s="28" t="str">
        <f t="shared" si="7"/>
        <v>S32</v>
      </c>
      <c r="K30" s="27">
        <f>AVERAGE(J20:K20)-$C$28</f>
        <v>0.20049999999999998</v>
      </c>
      <c r="L30" s="28" t="str">
        <f t="shared" si="8"/>
        <v>S40</v>
      </c>
      <c r="M30" s="27">
        <f>AVERAGE(L20:M20)-$C$28</f>
        <v>0.20049999999999998</v>
      </c>
      <c r="O30" s="31"/>
      <c r="P30" s="31"/>
      <c r="Q30" s="25"/>
      <c r="R30" s="25"/>
      <c r="S30" s="25"/>
      <c r="T30" s="25"/>
    </row>
    <row r="31" spans="1:20" x14ac:dyDescent="0.15">
      <c r="D31" s="33"/>
      <c r="E31" s="33"/>
      <c r="F31" s="33"/>
      <c r="G31" s="33"/>
      <c r="H31" s="33"/>
      <c r="I31" s="33"/>
      <c r="J31" s="33"/>
      <c r="K31" s="33"/>
      <c r="L31" s="33"/>
      <c r="M31" s="33"/>
      <c r="O31" s="31"/>
      <c r="P31" s="31"/>
      <c r="Q31" s="25"/>
      <c r="R31" s="25"/>
      <c r="S31" s="25"/>
      <c r="T31" s="25"/>
    </row>
    <row r="32" spans="1:20" x14ac:dyDescent="0.1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O32" s="31"/>
      <c r="P32" s="31"/>
      <c r="Q32" s="25"/>
      <c r="R32" s="25"/>
      <c r="S32" s="25"/>
      <c r="T32" s="25"/>
    </row>
    <row r="33" spans="2:20" x14ac:dyDescent="0.15">
      <c r="B33" s="16" t="s">
        <v>49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O33" s="31"/>
      <c r="P33" s="31"/>
      <c r="Q33" s="25"/>
      <c r="R33" s="25"/>
      <c r="S33" s="25"/>
      <c r="T33" s="25"/>
    </row>
    <row r="34" spans="2:20" x14ac:dyDescent="0.15">
      <c r="B34" s="26" t="str">
        <f>B23</f>
        <v>Standard-5</v>
      </c>
      <c r="C34" s="27">
        <f>LN(C23)</f>
        <v>-1.546463113272712</v>
      </c>
      <c r="D34" s="28" t="str">
        <f t="shared" ref="D34:D41" si="10">D3</f>
        <v>S1</v>
      </c>
      <c r="E34" s="27">
        <f>LN(E23)</f>
        <v>-1.6686572720940718</v>
      </c>
      <c r="F34" s="28" t="str">
        <f t="shared" ref="F34:F41" si="11">F3</f>
        <v>S9</v>
      </c>
      <c r="G34" s="27">
        <f t="shared" ref="G34:G41" si="12">LN(G23)</f>
        <v>-1.6686572720940718</v>
      </c>
      <c r="H34" s="28" t="str">
        <f t="shared" ref="H34:H41" si="13">H3</f>
        <v>S17</v>
      </c>
      <c r="I34" s="27">
        <f t="shared" ref="I34:I41" si="14">LN(I23)</f>
        <v>-1.6686572720940718</v>
      </c>
      <c r="J34" s="28" t="str">
        <f t="shared" ref="J34:J41" si="15">J3</f>
        <v>S25</v>
      </c>
      <c r="K34" s="27">
        <f t="shared" ref="K34:K41" si="16">LN(K23)</f>
        <v>-1.6686572720940718</v>
      </c>
      <c r="L34" s="28" t="str">
        <f t="shared" ref="L34:L41" si="17">L3</f>
        <v>S33</v>
      </c>
      <c r="M34" s="27">
        <f t="shared" ref="M34:M41" si="18">LN(M23)</f>
        <v>-1.6686572720940718</v>
      </c>
      <c r="O34" s="31"/>
      <c r="P34" s="31"/>
      <c r="Q34" s="25"/>
      <c r="R34" s="25"/>
      <c r="S34" s="25"/>
      <c r="T34" s="25"/>
    </row>
    <row r="35" spans="2:20" x14ac:dyDescent="0.15">
      <c r="B35" s="26" t="str">
        <f>B24</f>
        <v>Standard-4</v>
      </c>
      <c r="C35" s="27">
        <f t="shared" ref="C35:C38" si="19">LN(C24)</f>
        <v>-1.9696906777207168</v>
      </c>
      <c r="D35" s="28" t="str">
        <f t="shared" si="10"/>
        <v>S2</v>
      </c>
      <c r="E35" s="27">
        <f t="shared" ref="E35:E41" si="20">LN(E24)</f>
        <v>-1.682008605268936</v>
      </c>
      <c r="F35" s="28" t="str">
        <f t="shared" si="11"/>
        <v>S10</v>
      </c>
      <c r="G35" s="27">
        <f t="shared" si="12"/>
        <v>-1.682008605268936</v>
      </c>
      <c r="H35" s="28" t="str">
        <f t="shared" si="13"/>
        <v>S18</v>
      </c>
      <c r="I35" s="27">
        <f t="shared" si="14"/>
        <v>-1.682008605268936</v>
      </c>
      <c r="J35" s="28" t="str">
        <f t="shared" si="15"/>
        <v>S26</v>
      </c>
      <c r="K35" s="27">
        <f t="shared" si="16"/>
        <v>-1.682008605268936</v>
      </c>
      <c r="L35" s="28" t="str">
        <f t="shared" si="17"/>
        <v>S34</v>
      </c>
      <c r="M35" s="27">
        <f t="shared" si="18"/>
        <v>-1.682008605268936</v>
      </c>
      <c r="O35" s="31"/>
      <c r="P35" s="31"/>
      <c r="Q35" s="25"/>
      <c r="R35" s="25"/>
      <c r="S35" s="25"/>
      <c r="T35" s="25"/>
    </row>
    <row r="36" spans="2:20" x14ac:dyDescent="0.15">
      <c r="B36" s="26" t="str">
        <f>B25</f>
        <v>Standard-3</v>
      </c>
      <c r="C36" s="27">
        <f t="shared" si="19"/>
        <v>-2.673648774384878</v>
      </c>
      <c r="D36" s="28" t="str">
        <f t="shared" si="10"/>
        <v>S3</v>
      </c>
      <c r="E36" s="27">
        <f t="shared" si="20"/>
        <v>-1.6194882482876019</v>
      </c>
      <c r="F36" s="28" t="str">
        <f t="shared" si="11"/>
        <v>S11</v>
      </c>
      <c r="G36" s="27">
        <f t="shared" si="12"/>
        <v>-1.6194882482876019</v>
      </c>
      <c r="H36" s="28" t="str">
        <f t="shared" si="13"/>
        <v>S19</v>
      </c>
      <c r="I36" s="27">
        <f t="shared" si="14"/>
        <v>-1.6194882482876019</v>
      </c>
      <c r="J36" s="28" t="str">
        <f t="shared" si="15"/>
        <v>S27</v>
      </c>
      <c r="K36" s="27">
        <f t="shared" si="16"/>
        <v>-1.6194882482876019</v>
      </c>
      <c r="L36" s="28" t="str">
        <f t="shared" si="17"/>
        <v>S35</v>
      </c>
      <c r="M36" s="27">
        <f t="shared" si="18"/>
        <v>-1.6194882482876019</v>
      </c>
      <c r="O36" s="25"/>
      <c r="P36" s="25"/>
      <c r="Q36" s="25"/>
      <c r="R36" s="25"/>
      <c r="S36" s="25"/>
      <c r="T36" s="25"/>
    </row>
    <row r="37" spans="2:20" x14ac:dyDescent="0.15">
      <c r="B37" s="26" t="str">
        <f>B26</f>
        <v>Standard-2</v>
      </c>
      <c r="C37" s="27">
        <f t="shared" si="19"/>
        <v>-3.3104430183936913</v>
      </c>
      <c r="D37" s="28" t="str">
        <f t="shared" si="10"/>
        <v>S4</v>
      </c>
      <c r="E37" s="27">
        <f>LN(E26)</f>
        <v>-1.6069410322355133</v>
      </c>
      <c r="F37" s="28" t="str">
        <f t="shared" si="11"/>
        <v>S12</v>
      </c>
      <c r="G37" s="27">
        <f t="shared" si="12"/>
        <v>-1.6069410322355133</v>
      </c>
      <c r="H37" s="28" t="str">
        <f t="shared" si="13"/>
        <v>S20</v>
      </c>
      <c r="I37" s="27">
        <f t="shared" si="14"/>
        <v>-1.6069410322355133</v>
      </c>
      <c r="J37" s="28" t="str">
        <f t="shared" si="15"/>
        <v>S28</v>
      </c>
      <c r="K37" s="27">
        <f t="shared" si="16"/>
        <v>-1.6069410322355133</v>
      </c>
      <c r="L37" s="28" t="str">
        <f t="shared" si="17"/>
        <v>S36</v>
      </c>
      <c r="M37" s="27">
        <f t="shared" si="18"/>
        <v>-1.6069410322355133</v>
      </c>
      <c r="O37" s="25"/>
      <c r="P37" s="25"/>
      <c r="Q37" s="25"/>
      <c r="R37" s="25"/>
      <c r="S37" s="25"/>
      <c r="T37" s="25"/>
    </row>
    <row r="38" spans="2:20" x14ac:dyDescent="0.15">
      <c r="B38" s="26" t="str">
        <f>B27</f>
        <v>Standard-1</v>
      </c>
      <c r="C38" s="27">
        <f t="shared" si="19"/>
        <v>-3.8873303928377752</v>
      </c>
      <c r="D38" s="28" t="str">
        <f t="shared" si="10"/>
        <v>S5</v>
      </c>
      <c r="E38" s="27">
        <f t="shared" si="20"/>
        <v>-1.6686572720940718</v>
      </c>
      <c r="F38" s="28" t="str">
        <f t="shared" si="11"/>
        <v>S13</v>
      </c>
      <c r="G38" s="27">
        <f t="shared" si="12"/>
        <v>-1.6686572720940718</v>
      </c>
      <c r="H38" s="28" t="str">
        <f t="shared" si="13"/>
        <v>S21</v>
      </c>
      <c r="I38" s="27">
        <f t="shared" si="14"/>
        <v>-1.6686572720940718</v>
      </c>
      <c r="J38" s="28" t="str">
        <f t="shared" si="15"/>
        <v>S29</v>
      </c>
      <c r="K38" s="27">
        <f t="shared" si="16"/>
        <v>-1.6686572720940718</v>
      </c>
      <c r="L38" s="28" t="str">
        <f t="shared" si="17"/>
        <v>S37</v>
      </c>
      <c r="M38" s="27">
        <f t="shared" si="18"/>
        <v>-1.6686572720940718</v>
      </c>
      <c r="P38" s="25"/>
      <c r="Q38" s="25"/>
      <c r="R38" s="25"/>
      <c r="S38" s="25"/>
      <c r="T38" s="25"/>
    </row>
    <row r="39" spans="2:20" x14ac:dyDescent="0.15">
      <c r="B39" s="72"/>
      <c r="C39" s="27"/>
      <c r="D39" s="28" t="str">
        <f t="shared" si="10"/>
        <v>S6</v>
      </c>
      <c r="E39" s="27">
        <f t="shared" si="20"/>
        <v>-1.682008605268936</v>
      </c>
      <c r="F39" s="28" t="str">
        <f t="shared" si="11"/>
        <v>S14</v>
      </c>
      <c r="G39" s="27">
        <f t="shared" si="12"/>
        <v>-1.682008605268936</v>
      </c>
      <c r="H39" s="28" t="str">
        <f t="shared" si="13"/>
        <v>S22</v>
      </c>
      <c r="I39" s="27">
        <f t="shared" si="14"/>
        <v>-1.682008605268936</v>
      </c>
      <c r="J39" s="28" t="str">
        <f t="shared" si="15"/>
        <v>S30</v>
      </c>
      <c r="K39" s="27">
        <f t="shared" si="16"/>
        <v>-1.682008605268936</v>
      </c>
      <c r="L39" s="28" t="str">
        <f t="shared" si="17"/>
        <v>S38</v>
      </c>
      <c r="M39" s="27">
        <f t="shared" si="18"/>
        <v>-1.682008605268936</v>
      </c>
      <c r="P39" s="25"/>
      <c r="Q39" s="25"/>
      <c r="R39" s="25"/>
      <c r="S39" s="25"/>
      <c r="T39" s="25"/>
    </row>
    <row r="40" spans="2:20" x14ac:dyDescent="0.15">
      <c r="B40" s="72"/>
      <c r="C40" s="27"/>
      <c r="D40" s="28" t="str">
        <f t="shared" si="10"/>
        <v>S7</v>
      </c>
      <c r="E40" s="27">
        <f t="shared" si="20"/>
        <v>-1.6194882482876019</v>
      </c>
      <c r="F40" s="28" t="str">
        <f t="shared" si="11"/>
        <v>S15</v>
      </c>
      <c r="G40" s="27">
        <f t="shared" si="12"/>
        <v>-1.6194882482876019</v>
      </c>
      <c r="H40" s="28" t="str">
        <f t="shared" si="13"/>
        <v>S23</v>
      </c>
      <c r="I40" s="27">
        <f t="shared" si="14"/>
        <v>-1.6194882482876019</v>
      </c>
      <c r="J40" s="28" t="str">
        <f t="shared" si="15"/>
        <v>S31</v>
      </c>
      <c r="K40" s="27">
        <f t="shared" si="16"/>
        <v>-1.6194882482876019</v>
      </c>
      <c r="L40" s="28" t="str">
        <f t="shared" si="17"/>
        <v>S39</v>
      </c>
      <c r="M40" s="27">
        <f t="shared" si="18"/>
        <v>-1.6194882482876019</v>
      </c>
      <c r="P40" s="25"/>
      <c r="Q40" s="25"/>
      <c r="R40" s="25"/>
      <c r="S40" s="25"/>
      <c r="T40" s="25"/>
    </row>
    <row r="41" spans="2:20" x14ac:dyDescent="0.15">
      <c r="B41" s="34" t="s">
        <v>50</v>
      </c>
      <c r="C41" s="73">
        <f>INDEX(LINEST(C34:C38,LN(B47:B51),TRUE,FALSE),2)</f>
        <v>-4.8720228120904263</v>
      </c>
      <c r="D41" s="28" t="str">
        <f t="shared" si="10"/>
        <v>S8</v>
      </c>
      <c r="E41" s="27">
        <f t="shared" si="20"/>
        <v>-1.6069410322355133</v>
      </c>
      <c r="F41" s="28" t="str">
        <f t="shared" si="11"/>
        <v>S16</v>
      </c>
      <c r="G41" s="27">
        <f t="shared" si="12"/>
        <v>-1.6069410322355133</v>
      </c>
      <c r="H41" s="28" t="str">
        <f t="shared" si="13"/>
        <v>S24</v>
      </c>
      <c r="I41" s="27">
        <f t="shared" si="14"/>
        <v>-1.6069410322355133</v>
      </c>
      <c r="J41" s="28" t="str">
        <f t="shared" si="15"/>
        <v>S32</v>
      </c>
      <c r="K41" s="27">
        <f t="shared" si="16"/>
        <v>-1.6069410322355133</v>
      </c>
      <c r="L41" s="28" t="str">
        <f t="shared" si="17"/>
        <v>S40</v>
      </c>
      <c r="M41" s="27">
        <f t="shared" si="18"/>
        <v>-1.6069410322355133</v>
      </c>
      <c r="P41" s="25"/>
      <c r="Q41" s="25"/>
      <c r="R41" s="25"/>
      <c r="S41" s="25"/>
      <c r="T41" s="25"/>
    </row>
    <row r="42" spans="2:20" x14ac:dyDescent="0.15">
      <c r="B42" s="34" t="s">
        <v>51</v>
      </c>
      <c r="C42" s="35">
        <f>INDEX(LINEST(C34:C38,LN(B47:B51),TRUE,TRUE),1)</f>
        <v>0.86886119841646825</v>
      </c>
      <c r="D42" s="36"/>
      <c r="E42" s="36"/>
      <c r="F42" s="36"/>
      <c r="G42" s="36"/>
      <c r="H42" s="36"/>
      <c r="I42" s="36"/>
      <c r="J42" s="36"/>
      <c r="K42" s="36"/>
      <c r="L42" s="36"/>
      <c r="M42" s="37"/>
      <c r="P42" s="25"/>
      <c r="Q42" s="25"/>
      <c r="R42" s="25"/>
      <c r="S42" s="25"/>
      <c r="T42" s="25"/>
    </row>
    <row r="43" spans="2:20" x14ac:dyDescent="0.15">
      <c r="D43" s="36"/>
      <c r="E43" s="36"/>
      <c r="F43" s="36"/>
      <c r="G43" s="36"/>
      <c r="H43" s="36"/>
      <c r="I43" s="36"/>
      <c r="J43" s="36"/>
      <c r="K43" s="36"/>
      <c r="L43" s="36"/>
      <c r="M43" s="36"/>
      <c r="P43" s="25"/>
      <c r="Q43" s="25"/>
      <c r="R43" s="25"/>
      <c r="S43" s="25"/>
      <c r="T43" s="25"/>
    </row>
    <row r="44" spans="2:20" x14ac:dyDescent="0.15">
      <c r="B44" s="37"/>
      <c r="C44" s="37"/>
      <c r="D44" s="37"/>
      <c r="E44" s="36"/>
      <c r="F44" s="37"/>
      <c r="G44" s="37"/>
      <c r="H44" s="37"/>
      <c r="I44" s="23"/>
      <c r="J44" s="23"/>
      <c r="K44" s="23"/>
      <c r="L44" s="38"/>
      <c r="M44" s="37"/>
      <c r="N44" s="39"/>
      <c r="O44" s="1"/>
      <c r="P44" s="40"/>
      <c r="Q44" s="25"/>
      <c r="R44" s="25"/>
      <c r="S44" s="25"/>
      <c r="T44" s="25"/>
    </row>
    <row r="45" spans="2:20" ht="14" thickBot="1" x14ac:dyDescent="0.2">
      <c r="B45" s="21" t="s">
        <v>52</v>
      </c>
      <c r="C45" s="37"/>
      <c r="D45" s="37"/>
      <c r="E45" s="41" t="s">
        <v>53</v>
      </c>
      <c r="F45" s="42" t="s">
        <v>54</v>
      </c>
      <c r="G45" s="42" t="s">
        <v>55</v>
      </c>
      <c r="H45" s="42" t="s">
        <v>56</v>
      </c>
      <c r="I45" s="42"/>
      <c r="J45" s="42"/>
      <c r="K45" s="23"/>
      <c r="L45" s="23"/>
      <c r="M45" s="37"/>
      <c r="N45" s="39"/>
      <c r="O45" s="39"/>
      <c r="P45" s="25"/>
      <c r="Q45" s="25"/>
      <c r="R45" s="43"/>
      <c r="S45" s="44"/>
      <c r="T45" s="25"/>
    </row>
    <row r="46" spans="2:20" x14ac:dyDescent="0.15">
      <c r="B46" s="45"/>
      <c r="C46" s="46" t="s">
        <v>54</v>
      </c>
      <c r="D46" s="47"/>
      <c r="E46" s="48" t="str">
        <f>D3</f>
        <v>S1</v>
      </c>
      <c r="F46" s="49">
        <f t="shared" ref="F46:F53" si="21">EXP((E34-$C$41)/$C$42)</f>
        <v>39.919116902658558</v>
      </c>
      <c r="G46" s="50">
        <v>1</v>
      </c>
      <c r="H46" s="49">
        <f t="shared" ref="H46:H85" si="22">F46*G46</f>
        <v>39.919116902658558</v>
      </c>
      <c r="I46" s="51"/>
      <c r="K46" s="67"/>
      <c r="L46" s="52"/>
      <c r="M46" s="37"/>
      <c r="N46" s="29"/>
      <c r="P46" s="53"/>
      <c r="Q46" s="25"/>
      <c r="R46" s="43"/>
      <c r="S46" s="44"/>
      <c r="T46" s="25"/>
    </row>
    <row r="47" spans="2:20" x14ac:dyDescent="0.15">
      <c r="B47" s="54">
        <v>50</v>
      </c>
      <c r="C47" s="55">
        <f>EXP((C34-$C$41)/$C$42)</f>
        <v>45.947179963481837</v>
      </c>
      <c r="E47" s="48" t="str">
        <f t="shared" ref="E47:E53" si="23">D4</f>
        <v>S2</v>
      </c>
      <c r="F47" s="49">
        <f t="shared" si="21"/>
        <v>39.310389796119239</v>
      </c>
      <c r="G47" s="50">
        <v>1</v>
      </c>
      <c r="H47" s="49">
        <f t="shared" si="22"/>
        <v>39.310389796119239</v>
      </c>
      <c r="I47" s="51"/>
      <c r="K47" s="67"/>
      <c r="L47" s="52"/>
      <c r="M47" s="37"/>
      <c r="N47" s="29"/>
      <c r="P47" s="53"/>
      <c r="Q47" s="25"/>
      <c r="R47" s="25"/>
      <c r="S47" s="25"/>
      <c r="T47" s="25"/>
    </row>
    <row r="48" spans="2:20" x14ac:dyDescent="0.15">
      <c r="B48" s="54">
        <f t="shared" ref="B48:B51" si="24">B47/2</f>
        <v>25</v>
      </c>
      <c r="C48" s="55">
        <f t="shared" ref="C48:C51" si="25">EXP((C35-$C$41)/$C$42)</f>
        <v>28.230032802811145</v>
      </c>
      <c r="E48" s="48" t="str">
        <f t="shared" si="23"/>
        <v>S3</v>
      </c>
      <c r="F48" s="49">
        <f t="shared" si="21"/>
        <v>42.243289954910544</v>
      </c>
      <c r="G48" s="50">
        <v>1</v>
      </c>
      <c r="H48" s="49">
        <f t="shared" si="22"/>
        <v>42.243289954910544</v>
      </c>
      <c r="I48" s="51"/>
      <c r="K48" s="67"/>
      <c r="L48" s="52"/>
      <c r="M48" s="37"/>
      <c r="N48" s="29"/>
      <c r="P48" s="53"/>
      <c r="Q48" s="25"/>
      <c r="R48" s="25"/>
      <c r="S48" s="25"/>
      <c r="T48" s="25"/>
    </row>
    <row r="49" spans="2:20" x14ac:dyDescent="0.15">
      <c r="B49" s="54">
        <f t="shared" si="24"/>
        <v>12.5</v>
      </c>
      <c r="C49" s="55">
        <f t="shared" si="25"/>
        <v>12.555748784735426</v>
      </c>
      <c r="E49" s="48" t="str">
        <f t="shared" si="23"/>
        <v>S4</v>
      </c>
      <c r="F49" s="49">
        <f t="shared" si="21"/>
        <v>42.857750925236736</v>
      </c>
      <c r="G49" s="50">
        <v>1</v>
      </c>
      <c r="H49" s="49">
        <f t="shared" si="22"/>
        <v>42.857750925236736</v>
      </c>
      <c r="I49" s="51"/>
      <c r="K49" s="67"/>
      <c r="L49" s="52"/>
      <c r="M49" s="37"/>
      <c r="N49" s="29"/>
      <c r="P49" s="53"/>
      <c r="Q49" s="25"/>
      <c r="R49" s="25"/>
      <c r="S49" s="25"/>
      <c r="T49" s="25"/>
    </row>
    <row r="50" spans="2:20" x14ac:dyDescent="0.15">
      <c r="B50" s="54">
        <f t="shared" si="24"/>
        <v>6.25</v>
      </c>
      <c r="C50" s="55">
        <f t="shared" si="25"/>
        <v>6.0331657518305954</v>
      </c>
      <c r="E50" s="48" t="str">
        <f t="shared" si="23"/>
        <v>S5</v>
      </c>
      <c r="F50" s="49">
        <f t="shared" si="21"/>
        <v>39.919116902658558</v>
      </c>
      <c r="G50" s="50">
        <v>1</v>
      </c>
      <c r="H50" s="49">
        <f t="shared" si="22"/>
        <v>39.919116902658558</v>
      </c>
      <c r="I50" s="51"/>
      <c r="K50" s="67"/>
      <c r="L50" s="52"/>
      <c r="M50" s="37"/>
      <c r="N50" s="29"/>
      <c r="P50" s="53"/>
    </row>
    <row r="51" spans="2:20" x14ac:dyDescent="0.15">
      <c r="B51" s="54">
        <f t="shared" si="24"/>
        <v>3.125</v>
      </c>
      <c r="C51" s="55">
        <f t="shared" si="25"/>
        <v>3.1059320198064571</v>
      </c>
      <c r="E51" s="48" t="str">
        <f t="shared" si="23"/>
        <v>S6</v>
      </c>
      <c r="F51" s="49">
        <f t="shared" si="21"/>
        <v>39.310389796119239</v>
      </c>
      <c r="G51" s="50">
        <v>1</v>
      </c>
      <c r="H51" s="49">
        <f t="shared" si="22"/>
        <v>39.310389796119239</v>
      </c>
      <c r="I51" s="51"/>
      <c r="K51" s="67"/>
      <c r="L51" s="52"/>
      <c r="M51" s="37"/>
      <c r="N51" s="29"/>
      <c r="P51" s="53"/>
    </row>
    <row r="52" spans="2:20" x14ac:dyDescent="0.15">
      <c r="B52" s="74"/>
      <c r="C52" s="55"/>
      <c r="E52" s="48" t="str">
        <f t="shared" si="23"/>
        <v>S7</v>
      </c>
      <c r="F52" s="49">
        <f t="shared" si="21"/>
        <v>42.243289954910544</v>
      </c>
      <c r="G52" s="50">
        <v>1</v>
      </c>
      <c r="H52" s="49">
        <f t="shared" si="22"/>
        <v>42.243289954910544</v>
      </c>
      <c r="I52" s="51"/>
      <c r="K52" s="68"/>
      <c r="L52" s="52"/>
      <c r="M52" s="37"/>
      <c r="N52" s="29"/>
      <c r="P52" s="53"/>
    </row>
    <row r="53" spans="2:20" x14ac:dyDescent="0.15">
      <c r="B53" s="74"/>
      <c r="C53" s="55"/>
      <c r="E53" s="48" t="str">
        <f t="shared" si="23"/>
        <v>S8</v>
      </c>
      <c r="F53" s="49">
        <f t="shared" si="21"/>
        <v>42.857750925236736</v>
      </c>
      <c r="G53" s="50">
        <v>1</v>
      </c>
      <c r="H53" s="49">
        <f t="shared" si="22"/>
        <v>42.857750925236736</v>
      </c>
      <c r="I53" s="51"/>
      <c r="K53" s="68"/>
      <c r="L53" s="52"/>
      <c r="M53" s="37"/>
      <c r="N53" s="29"/>
      <c r="P53" s="53"/>
    </row>
    <row r="54" spans="2:20" x14ac:dyDescent="0.15">
      <c r="B54" s="37"/>
      <c r="C54" s="37"/>
      <c r="D54" s="37"/>
      <c r="E54" s="48" t="str">
        <f>F3</f>
        <v>S9</v>
      </c>
      <c r="F54" s="57">
        <f t="shared" ref="F54:F61" si="26">EXP((G34-$C$41)/$C$42)</f>
        <v>39.919116902658558</v>
      </c>
      <c r="G54" s="58">
        <v>1</v>
      </c>
      <c r="H54" s="57">
        <f t="shared" si="22"/>
        <v>39.919116902658558</v>
      </c>
      <c r="I54" s="51"/>
      <c r="K54" s="68"/>
      <c r="L54" s="52"/>
      <c r="M54" s="37"/>
      <c r="N54" s="29"/>
      <c r="P54" s="53"/>
    </row>
    <row r="55" spans="2:20" x14ac:dyDescent="0.15">
      <c r="B55" s="37"/>
      <c r="C55" s="37"/>
      <c r="D55" s="37"/>
      <c r="E55" s="48" t="str">
        <f t="shared" ref="E55:E61" si="27">F4</f>
        <v>S10</v>
      </c>
      <c r="F55" s="57">
        <f t="shared" si="26"/>
        <v>39.310389796119239</v>
      </c>
      <c r="G55" s="58">
        <v>1</v>
      </c>
      <c r="H55" s="57">
        <f t="shared" si="22"/>
        <v>39.310389796119239</v>
      </c>
      <c r="I55" s="51"/>
      <c r="K55" s="68"/>
      <c r="L55" s="52"/>
      <c r="M55" s="37"/>
      <c r="N55" s="29"/>
      <c r="P55" s="53"/>
    </row>
    <row r="56" spans="2:20" x14ac:dyDescent="0.15">
      <c r="B56" s="37"/>
      <c r="C56" s="37"/>
      <c r="D56" s="37"/>
      <c r="E56" s="48" t="str">
        <f t="shared" si="27"/>
        <v>S11</v>
      </c>
      <c r="F56" s="57">
        <f t="shared" si="26"/>
        <v>42.243289954910544</v>
      </c>
      <c r="G56" s="58">
        <v>1</v>
      </c>
      <c r="H56" s="57">
        <f t="shared" si="22"/>
        <v>42.243289954910544</v>
      </c>
      <c r="I56" s="51"/>
      <c r="K56" s="68"/>
      <c r="L56" s="52"/>
      <c r="M56" s="37"/>
      <c r="N56" s="29"/>
      <c r="P56" s="53"/>
    </row>
    <row r="57" spans="2:20" x14ac:dyDescent="0.15">
      <c r="B57" s="37"/>
      <c r="C57" s="37"/>
      <c r="D57" s="37"/>
      <c r="E57" s="48" t="str">
        <f t="shared" si="27"/>
        <v>S12</v>
      </c>
      <c r="F57" s="57">
        <f t="shared" si="26"/>
        <v>42.857750925236736</v>
      </c>
      <c r="G57" s="58">
        <v>1</v>
      </c>
      <c r="H57" s="57">
        <f t="shared" si="22"/>
        <v>42.857750925236736</v>
      </c>
      <c r="I57" s="51"/>
      <c r="K57" s="68"/>
      <c r="L57" s="52"/>
      <c r="M57" s="37"/>
      <c r="N57" s="29"/>
      <c r="P57" s="53"/>
    </row>
    <row r="58" spans="2:20" x14ac:dyDescent="0.15">
      <c r="B58" s="37"/>
      <c r="C58" s="37"/>
      <c r="D58" s="37"/>
      <c r="E58" s="48" t="str">
        <f t="shared" si="27"/>
        <v>S13</v>
      </c>
      <c r="F58" s="57">
        <f t="shared" si="26"/>
        <v>39.919116902658558</v>
      </c>
      <c r="G58" s="58">
        <v>1</v>
      </c>
      <c r="H58" s="57">
        <f t="shared" si="22"/>
        <v>39.919116902658558</v>
      </c>
      <c r="I58" s="51"/>
      <c r="K58" s="67"/>
      <c r="L58" s="52"/>
      <c r="M58" s="37"/>
      <c r="N58" s="29"/>
      <c r="P58" s="53"/>
    </row>
    <row r="59" spans="2:20" x14ac:dyDescent="0.15">
      <c r="B59" s="37"/>
      <c r="C59" s="37"/>
      <c r="D59" s="37"/>
      <c r="E59" s="48" t="str">
        <f t="shared" si="27"/>
        <v>S14</v>
      </c>
      <c r="F59" s="57">
        <f t="shared" si="26"/>
        <v>39.310389796119239</v>
      </c>
      <c r="G59" s="58">
        <v>1</v>
      </c>
      <c r="H59" s="57">
        <f t="shared" si="22"/>
        <v>39.310389796119239</v>
      </c>
      <c r="I59" s="51"/>
      <c r="K59" s="67"/>
      <c r="L59" s="52"/>
      <c r="M59" s="37"/>
      <c r="N59" s="29"/>
      <c r="P59" s="53"/>
    </row>
    <row r="60" spans="2:20" x14ac:dyDescent="0.15">
      <c r="B60" s="37"/>
      <c r="C60" s="37"/>
      <c r="D60" s="37"/>
      <c r="E60" s="48" t="str">
        <f t="shared" si="27"/>
        <v>S15</v>
      </c>
      <c r="F60" s="57">
        <f t="shared" si="26"/>
        <v>42.243289954910544</v>
      </c>
      <c r="G60" s="58">
        <v>1</v>
      </c>
      <c r="H60" s="57">
        <f t="shared" si="22"/>
        <v>42.243289954910544</v>
      </c>
      <c r="I60" s="51"/>
      <c r="K60" s="67"/>
      <c r="L60" s="52"/>
      <c r="M60" s="37"/>
      <c r="N60" s="29"/>
      <c r="P60" s="53"/>
    </row>
    <row r="61" spans="2:20" x14ac:dyDescent="0.15">
      <c r="B61" s="37"/>
      <c r="C61" s="37"/>
      <c r="D61" s="37"/>
      <c r="E61" s="48" t="str">
        <f t="shared" si="27"/>
        <v>S16</v>
      </c>
      <c r="F61" s="57">
        <f t="shared" si="26"/>
        <v>42.857750925236736</v>
      </c>
      <c r="G61" s="58">
        <v>1</v>
      </c>
      <c r="H61" s="57">
        <f t="shared" si="22"/>
        <v>42.857750925236736</v>
      </c>
      <c r="I61" s="51"/>
      <c r="K61" s="67"/>
      <c r="L61" s="52"/>
      <c r="M61" s="37"/>
      <c r="N61" s="29"/>
      <c r="P61" s="53"/>
    </row>
    <row r="62" spans="2:20" x14ac:dyDescent="0.15">
      <c r="B62" s="37"/>
      <c r="C62" s="37"/>
      <c r="D62" s="37"/>
      <c r="E62" s="48" t="str">
        <f>H3</f>
        <v>S17</v>
      </c>
      <c r="F62" s="49">
        <f t="shared" ref="F62:F69" si="28">EXP((I34-$C$41)/$C$42)</f>
        <v>39.919116902658558</v>
      </c>
      <c r="G62" s="50">
        <v>1</v>
      </c>
      <c r="H62" s="49">
        <f t="shared" si="22"/>
        <v>39.919116902658558</v>
      </c>
      <c r="I62" s="51"/>
      <c r="K62" s="67"/>
      <c r="L62" s="52"/>
      <c r="M62" s="37"/>
      <c r="N62" s="29"/>
      <c r="P62" s="53"/>
    </row>
    <row r="63" spans="2:20" x14ac:dyDescent="0.15">
      <c r="B63" s="37"/>
      <c r="C63" s="37"/>
      <c r="D63" s="37"/>
      <c r="E63" s="48" t="str">
        <f t="shared" ref="E63:E69" si="29">H4</f>
        <v>S18</v>
      </c>
      <c r="F63" s="49">
        <f t="shared" si="28"/>
        <v>39.310389796119239</v>
      </c>
      <c r="G63" s="50">
        <v>1</v>
      </c>
      <c r="H63" s="49">
        <f t="shared" si="22"/>
        <v>39.310389796119239</v>
      </c>
      <c r="I63" s="51"/>
      <c r="K63" s="67"/>
      <c r="L63" s="52"/>
      <c r="M63" s="37"/>
      <c r="N63" s="29"/>
      <c r="P63" s="53"/>
    </row>
    <row r="64" spans="2:20" x14ac:dyDescent="0.15">
      <c r="B64" s="37"/>
      <c r="C64" s="37"/>
      <c r="D64" s="37"/>
      <c r="E64" s="48" t="str">
        <f t="shared" si="29"/>
        <v>S19</v>
      </c>
      <c r="F64" s="49">
        <f t="shared" si="28"/>
        <v>42.243289954910544</v>
      </c>
      <c r="G64" s="50">
        <v>1</v>
      </c>
      <c r="H64" s="49">
        <f t="shared" si="22"/>
        <v>42.243289954910544</v>
      </c>
      <c r="I64" s="51"/>
      <c r="K64" s="68"/>
      <c r="L64" s="52"/>
      <c r="M64" s="37"/>
      <c r="N64" s="29"/>
      <c r="P64" s="53"/>
    </row>
    <row r="65" spans="2:16" x14ac:dyDescent="0.15">
      <c r="B65" s="37"/>
      <c r="C65" s="37"/>
      <c r="D65" s="37"/>
      <c r="E65" s="48" t="str">
        <f t="shared" si="29"/>
        <v>S20</v>
      </c>
      <c r="F65" s="49">
        <f t="shared" si="28"/>
        <v>42.857750925236736</v>
      </c>
      <c r="G65" s="50">
        <v>1</v>
      </c>
      <c r="H65" s="49">
        <f t="shared" si="22"/>
        <v>42.857750925236736</v>
      </c>
      <c r="I65" s="51"/>
      <c r="K65" s="68"/>
      <c r="L65" s="52"/>
      <c r="M65" s="37"/>
      <c r="N65" s="29"/>
      <c r="P65" s="53"/>
    </row>
    <row r="66" spans="2:16" x14ac:dyDescent="0.15">
      <c r="B66" s="37"/>
      <c r="C66" s="37"/>
      <c r="D66" s="37"/>
      <c r="E66" s="48" t="str">
        <f t="shared" si="29"/>
        <v>S21</v>
      </c>
      <c r="F66" s="49">
        <f t="shared" si="28"/>
        <v>39.919116902658558</v>
      </c>
      <c r="G66" s="50">
        <v>1</v>
      </c>
      <c r="H66" s="49">
        <f t="shared" si="22"/>
        <v>39.919116902658558</v>
      </c>
      <c r="I66" s="51"/>
      <c r="K66" s="68"/>
      <c r="L66" s="52"/>
      <c r="M66" s="37"/>
      <c r="N66" s="29"/>
      <c r="P66" s="53"/>
    </row>
    <row r="67" spans="2:16" x14ac:dyDescent="0.15">
      <c r="B67" s="37"/>
      <c r="C67" s="37"/>
      <c r="D67" s="37"/>
      <c r="E67" s="48" t="str">
        <f t="shared" si="29"/>
        <v>S22</v>
      </c>
      <c r="F67" s="49">
        <f t="shared" si="28"/>
        <v>39.310389796119239</v>
      </c>
      <c r="G67" s="50">
        <v>1</v>
      </c>
      <c r="H67" s="49">
        <f t="shared" si="22"/>
        <v>39.310389796119239</v>
      </c>
      <c r="I67" s="51"/>
      <c r="K67" s="68"/>
      <c r="L67" s="52"/>
      <c r="M67" s="37"/>
      <c r="N67" s="29"/>
      <c r="P67" s="53"/>
    </row>
    <row r="68" spans="2:16" x14ac:dyDescent="0.15">
      <c r="B68" s="37"/>
      <c r="C68" s="37"/>
      <c r="D68" s="37"/>
      <c r="E68" s="48" t="str">
        <f t="shared" si="29"/>
        <v>S23</v>
      </c>
      <c r="F68" s="49">
        <f t="shared" si="28"/>
        <v>42.243289954910544</v>
      </c>
      <c r="G68" s="50">
        <v>1</v>
      </c>
      <c r="H68" s="49">
        <f t="shared" si="22"/>
        <v>42.243289954910544</v>
      </c>
      <c r="I68" s="51"/>
      <c r="K68" s="68"/>
      <c r="L68" s="52"/>
      <c r="M68" s="37"/>
      <c r="N68" s="29"/>
      <c r="P68" s="53"/>
    </row>
    <row r="69" spans="2:16" x14ac:dyDescent="0.15">
      <c r="B69" s="37"/>
      <c r="C69" s="37"/>
      <c r="D69" s="37"/>
      <c r="E69" s="48" t="str">
        <f t="shared" si="29"/>
        <v>S24</v>
      </c>
      <c r="F69" s="49">
        <f t="shared" si="28"/>
        <v>42.857750925236736</v>
      </c>
      <c r="G69" s="50">
        <v>1</v>
      </c>
      <c r="H69" s="49">
        <f t="shared" si="22"/>
        <v>42.857750925236736</v>
      </c>
      <c r="I69" s="51"/>
      <c r="K69" s="68"/>
      <c r="L69" s="52"/>
      <c r="M69" s="37"/>
      <c r="N69" s="29"/>
    </row>
    <row r="70" spans="2:16" x14ac:dyDescent="0.15">
      <c r="B70" s="37"/>
      <c r="C70" s="37"/>
      <c r="D70" s="37"/>
      <c r="E70" s="48" t="str">
        <f>J3</f>
        <v>S25</v>
      </c>
      <c r="F70" s="57">
        <f t="shared" ref="F70:F77" si="30">EXP((K34-$C$41)/$C$42)</f>
        <v>39.919116902658558</v>
      </c>
      <c r="G70" s="58">
        <v>1</v>
      </c>
      <c r="H70" s="57">
        <f t="shared" si="22"/>
        <v>39.919116902658558</v>
      </c>
      <c r="I70" s="51"/>
      <c r="J70" s="59"/>
      <c r="K70" s="52"/>
      <c r="L70" s="52"/>
      <c r="M70" s="37"/>
    </row>
    <row r="71" spans="2:16" x14ac:dyDescent="0.15">
      <c r="B71" s="37"/>
      <c r="C71" s="37"/>
      <c r="D71" s="37"/>
      <c r="E71" s="48" t="str">
        <f t="shared" ref="E71:E77" si="31">J4</f>
        <v>S26</v>
      </c>
      <c r="F71" s="57">
        <f t="shared" si="30"/>
        <v>39.310389796119239</v>
      </c>
      <c r="G71" s="58">
        <v>1</v>
      </c>
      <c r="H71" s="57">
        <f t="shared" si="22"/>
        <v>39.310389796119239</v>
      </c>
      <c r="I71" s="51"/>
      <c r="J71" s="59"/>
      <c r="K71" s="52"/>
      <c r="L71" s="52"/>
      <c r="M71" s="37"/>
    </row>
    <row r="72" spans="2:16" x14ac:dyDescent="0.15">
      <c r="E72" s="48" t="str">
        <f t="shared" si="31"/>
        <v>S27</v>
      </c>
      <c r="F72" s="57">
        <f t="shared" si="30"/>
        <v>42.243289954910544</v>
      </c>
      <c r="G72" s="58">
        <v>1</v>
      </c>
      <c r="H72" s="57">
        <f t="shared" si="22"/>
        <v>42.243289954910544</v>
      </c>
      <c r="I72" s="51"/>
      <c r="J72" s="56"/>
      <c r="K72" s="61"/>
      <c r="L72" s="62"/>
    </row>
    <row r="73" spans="2:16" x14ac:dyDescent="0.15">
      <c r="E73" s="48" t="str">
        <f t="shared" si="31"/>
        <v>S28</v>
      </c>
      <c r="F73" s="57">
        <f t="shared" si="30"/>
        <v>42.857750925236736</v>
      </c>
      <c r="G73" s="58">
        <v>1</v>
      </c>
      <c r="H73" s="57">
        <f t="shared" si="22"/>
        <v>42.857750925236736</v>
      </c>
      <c r="I73" s="51"/>
      <c r="J73" s="59"/>
      <c r="K73" s="25"/>
      <c r="L73" s="62"/>
    </row>
    <row r="74" spans="2:16" x14ac:dyDescent="0.15">
      <c r="E74" s="48" t="str">
        <f t="shared" si="31"/>
        <v>S29</v>
      </c>
      <c r="F74" s="57">
        <f t="shared" si="30"/>
        <v>39.919116902658558</v>
      </c>
      <c r="G74" s="58">
        <v>1</v>
      </c>
      <c r="H74" s="57">
        <f t="shared" si="22"/>
        <v>39.919116902658558</v>
      </c>
      <c r="I74" s="51"/>
      <c r="J74" s="59"/>
      <c r="K74" s="51"/>
      <c r="L74" s="62"/>
    </row>
    <row r="75" spans="2:16" x14ac:dyDescent="0.15">
      <c r="E75" s="48" t="str">
        <f t="shared" si="31"/>
        <v>S30</v>
      </c>
      <c r="F75" s="57">
        <f t="shared" si="30"/>
        <v>39.310389796119239</v>
      </c>
      <c r="G75" s="58">
        <v>1</v>
      </c>
      <c r="H75" s="57">
        <f t="shared" si="22"/>
        <v>39.310389796119239</v>
      </c>
      <c r="I75" s="51"/>
      <c r="J75" s="60"/>
      <c r="K75" s="61"/>
      <c r="L75" s="62"/>
    </row>
    <row r="76" spans="2:16" x14ac:dyDescent="0.15">
      <c r="E76" s="48" t="str">
        <f t="shared" si="31"/>
        <v>S31</v>
      </c>
      <c r="F76" s="57">
        <f t="shared" si="30"/>
        <v>42.243289954910544</v>
      </c>
      <c r="G76" s="58">
        <v>1</v>
      </c>
      <c r="H76" s="57">
        <f t="shared" si="22"/>
        <v>42.243289954910544</v>
      </c>
      <c r="I76" s="51"/>
      <c r="J76" s="25"/>
      <c r="K76" s="63"/>
      <c r="L76" s="62"/>
    </row>
    <row r="77" spans="2:16" x14ac:dyDescent="0.15">
      <c r="E77" s="48" t="str">
        <f t="shared" si="31"/>
        <v>S32</v>
      </c>
      <c r="F77" s="57">
        <f t="shared" si="30"/>
        <v>42.857750925236736</v>
      </c>
      <c r="G77" s="58">
        <v>1</v>
      </c>
      <c r="H77" s="57">
        <f t="shared" si="22"/>
        <v>42.857750925236736</v>
      </c>
      <c r="I77" s="51"/>
      <c r="J77" s="61"/>
      <c r="K77" s="25"/>
      <c r="L77" s="62"/>
    </row>
    <row r="78" spans="2:16" x14ac:dyDescent="0.15">
      <c r="E78" s="64" t="str">
        <f>L3</f>
        <v>S33</v>
      </c>
      <c r="F78" s="49">
        <f>EXP((M34-$C$41)/$C$42)</f>
        <v>39.919116902658558</v>
      </c>
      <c r="G78" s="50">
        <v>1</v>
      </c>
      <c r="H78" s="49">
        <f t="shared" si="22"/>
        <v>39.919116902658558</v>
      </c>
      <c r="I78" s="51"/>
      <c r="J78" s="61"/>
      <c r="K78" s="25"/>
      <c r="L78" s="62"/>
    </row>
    <row r="79" spans="2:16" x14ac:dyDescent="0.15">
      <c r="E79" s="64" t="str">
        <f t="shared" ref="E79:E84" si="32">L4</f>
        <v>S34</v>
      </c>
      <c r="F79" s="49">
        <f t="shared" ref="F79:F85" si="33">EXP((M35-$C$41)/$C$42)</f>
        <v>39.310389796119239</v>
      </c>
      <c r="G79" s="50">
        <v>1</v>
      </c>
      <c r="H79" s="49">
        <f t="shared" si="22"/>
        <v>39.310389796119239</v>
      </c>
      <c r="I79" s="51"/>
      <c r="J79" s="25"/>
      <c r="K79" s="25"/>
      <c r="L79" s="62"/>
    </row>
    <row r="80" spans="2:16" x14ac:dyDescent="0.15">
      <c r="E80" s="64" t="str">
        <f t="shared" si="32"/>
        <v>S35</v>
      </c>
      <c r="F80" s="49">
        <f t="shared" si="33"/>
        <v>42.243289954910544</v>
      </c>
      <c r="G80" s="50">
        <v>1</v>
      </c>
      <c r="H80" s="49">
        <f t="shared" si="22"/>
        <v>42.243289954910544</v>
      </c>
      <c r="I80" s="51"/>
      <c r="J80" s="25"/>
      <c r="K80" s="25"/>
      <c r="L80" s="62"/>
    </row>
    <row r="81" spans="5:12" x14ac:dyDescent="0.15">
      <c r="E81" s="64" t="str">
        <f t="shared" si="32"/>
        <v>S36</v>
      </c>
      <c r="F81" s="49">
        <f t="shared" si="33"/>
        <v>42.857750925236736</v>
      </c>
      <c r="G81" s="50">
        <v>1</v>
      </c>
      <c r="H81" s="49">
        <f t="shared" si="22"/>
        <v>42.857750925236736</v>
      </c>
      <c r="I81" s="51"/>
      <c r="J81" s="61"/>
      <c r="K81" s="25"/>
      <c r="L81" s="62"/>
    </row>
    <row r="82" spans="5:12" x14ac:dyDescent="0.15">
      <c r="E82" s="64" t="str">
        <f t="shared" si="32"/>
        <v>S37</v>
      </c>
      <c r="F82" s="49">
        <f t="shared" si="33"/>
        <v>39.919116902658558</v>
      </c>
      <c r="G82" s="50">
        <v>1</v>
      </c>
      <c r="H82" s="49">
        <f t="shared" si="22"/>
        <v>39.919116902658558</v>
      </c>
      <c r="I82" s="51"/>
      <c r="J82" s="25"/>
      <c r="K82" s="25"/>
      <c r="L82" s="62"/>
    </row>
    <row r="83" spans="5:12" x14ac:dyDescent="0.15">
      <c r="E83" s="64" t="str">
        <f t="shared" si="32"/>
        <v>S38</v>
      </c>
      <c r="F83" s="49">
        <f t="shared" si="33"/>
        <v>39.310389796119239</v>
      </c>
      <c r="G83" s="50">
        <v>1</v>
      </c>
      <c r="H83" s="49">
        <f t="shared" si="22"/>
        <v>39.310389796119239</v>
      </c>
      <c r="I83" s="51"/>
      <c r="J83" s="25"/>
      <c r="K83" s="25"/>
      <c r="L83" s="62"/>
    </row>
    <row r="84" spans="5:12" x14ac:dyDescent="0.15">
      <c r="E84" s="64" t="str">
        <f t="shared" si="32"/>
        <v>S39</v>
      </c>
      <c r="F84" s="49">
        <f t="shared" si="33"/>
        <v>42.243289954910544</v>
      </c>
      <c r="G84" s="50">
        <v>1</v>
      </c>
      <c r="H84" s="49">
        <f t="shared" si="22"/>
        <v>42.243289954910544</v>
      </c>
      <c r="I84" s="51"/>
      <c r="J84" s="25"/>
      <c r="K84" s="25"/>
      <c r="L84" s="62"/>
    </row>
    <row r="85" spans="5:12" x14ac:dyDescent="0.15">
      <c r="E85" s="64" t="str">
        <f>L10</f>
        <v>S40</v>
      </c>
      <c r="F85" s="49">
        <f t="shared" si="33"/>
        <v>42.857750925236736</v>
      </c>
      <c r="G85" s="50">
        <v>1</v>
      </c>
      <c r="H85" s="49">
        <f t="shared" si="22"/>
        <v>42.857750925236736</v>
      </c>
      <c r="I85" s="51"/>
      <c r="J85" s="61"/>
      <c r="K85" s="25"/>
      <c r="L85" s="62"/>
    </row>
    <row r="86" spans="5:12" x14ac:dyDescent="0.15">
      <c r="E86" s="65"/>
      <c r="F86" s="66"/>
      <c r="K86" s="25"/>
      <c r="L86" s="25"/>
    </row>
  </sheetData>
  <pageMargins left="0.25" right="0.25" top="0.25" bottom="0.25" header="0.5" footer="0.5"/>
  <pageSetup scale="4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05A4B-EB7C-4452-AC21-97C9EAF3DFD6}">
  <sheetPr>
    <pageSetUpPr fitToPage="1"/>
  </sheetPr>
  <dimension ref="A1:T86"/>
  <sheetViews>
    <sheetView tabSelected="1" workbookViewId="0">
      <selection activeCell="B30" sqref="B30:C30"/>
    </sheetView>
  </sheetViews>
  <sheetFormatPr baseColWidth="10" defaultColWidth="8.83203125" defaultRowHeight="13" x14ac:dyDescent="0.15"/>
  <cols>
    <col min="1" max="1" width="3.1640625" style="2" customWidth="1"/>
    <col min="2" max="2" width="13" style="2" customWidth="1"/>
    <col min="3" max="3" width="12.83203125" style="2" customWidth="1"/>
    <col min="4" max="5" width="14.33203125" style="2" bestFit="1" customWidth="1"/>
    <col min="6" max="6" width="15" style="2" bestFit="1" customWidth="1"/>
    <col min="7" max="7" width="13.5" style="2" bestFit="1" customWidth="1"/>
    <col min="8" max="8" width="14.83203125" style="2" customWidth="1"/>
    <col min="9" max="9" width="13.5" style="2" bestFit="1" customWidth="1"/>
    <col min="10" max="10" width="15" style="2" bestFit="1" customWidth="1"/>
    <col min="11" max="11" width="13.5" style="2" bestFit="1" customWidth="1"/>
    <col min="12" max="12" width="14.83203125" style="2" customWidth="1"/>
    <col min="13" max="13" width="15" style="2" bestFit="1" customWidth="1"/>
    <col min="14" max="14" width="8.83203125" style="2"/>
    <col min="15" max="15" width="13.1640625" style="2" customWidth="1"/>
    <col min="16" max="256" width="8.83203125" style="2"/>
    <col min="257" max="257" width="3.1640625" style="2" customWidth="1"/>
    <col min="258" max="258" width="13" style="2" customWidth="1"/>
    <col min="259" max="259" width="12.83203125" style="2" customWidth="1"/>
    <col min="260" max="261" width="14.33203125" style="2" bestFit="1" customWidth="1"/>
    <col min="262" max="262" width="15" style="2" bestFit="1" customWidth="1"/>
    <col min="263" max="263" width="13.5" style="2" bestFit="1" customWidth="1"/>
    <col min="264" max="264" width="14.83203125" style="2" customWidth="1"/>
    <col min="265" max="265" width="13.5" style="2" bestFit="1" customWidth="1"/>
    <col min="266" max="266" width="15" style="2" bestFit="1" customWidth="1"/>
    <col min="267" max="267" width="13.5" style="2" bestFit="1" customWidth="1"/>
    <col min="268" max="268" width="14.83203125" style="2" customWidth="1"/>
    <col min="269" max="269" width="15" style="2" bestFit="1" customWidth="1"/>
    <col min="270" max="270" width="8.83203125" style="2"/>
    <col min="271" max="271" width="13.1640625" style="2" customWidth="1"/>
    <col min="272" max="512" width="8.83203125" style="2"/>
    <col min="513" max="513" width="3.1640625" style="2" customWidth="1"/>
    <col min="514" max="514" width="13" style="2" customWidth="1"/>
    <col min="515" max="515" width="12.83203125" style="2" customWidth="1"/>
    <col min="516" max="517" width="14.33203125" style="2" bestFit="1" customWidth="1"/>
    <col min="518" max="518" width="15" style="2" bestFit="1" customWidth="1"/>
    <col min="519" max="519" width="13.5" style="2" bestFit="1" customWidth="1"/>
    <col min="520" max="520" width="14.83203125" style="2" customWidth="1"/>
    <col min="521" max="521" width="13.5" style="2" bestFit="1" customWidth="1"/>
    <col min="522" max="522" width="15" style="2" bestFit="1" customWidth="1"/>
    <col min="523" max="523" width="13.5" style="2" bestFit="1" customWidth="1"/>
    <col min="524" max="524" width="14.83203125" style="2" customWidth="1"/>
    <col min="525" max="525" width="15" style="2" bestFit="1" customWidth="1"/>
    <col min="526" max="526" width="8.83203125" style="2"/>
    <col min="527" max="527" width="13.1640625" style="2" customWidth="1"/>
    <col min="528" max="768" width="8.83203125" style="2"/>
    <col min="769" max="769" width="3.1640625" style="2" customWidth="1"/>
    <col min="770" max="770" width="13" style="2" customWidth="1"/>
    <col min="771" max="771" width="12.83203125" style="2" customWidth="1"/>
    <col min="772" max="773" width="14.33203125" style="2" bestFit="1" customWidth="1"/>
    <col min="774" max="774" width="15" style="2" bestFit="1" customWidth="1"/>
    <col min="775" max="775" width="13.5" style="2" bestFit="1" customWidth="1"/>
    <col min="776" max="776" width="14.83203125" style="2" customWidth="1"/>
    <col min="777" max="777" width="13.5" style="2" bestFit="1" customWidth="1"/>
    <col min="778" max="778" width="15" style="2" bestFit="1" customWidth="1"/>
    <col min="779" max="779" width="13.5" style="2" bestFit="1" customWidth="1"/>
    <col min="780" max="780" width="14.83203125" style="2" customWidth="1"/>
    <col min="781" max="781" width="15" style="2" bestFit="1" customWidth="1"/>
    <col min="782" max="782" width="8.83203125" style="2"/>
    <col min="783" max="783" width="13.1640625" style="2" customWidth="1"/>
    <col min="784" max="1024" width="8.83203125" style="2"/>
    <col min="1025" max="1025" width="3.1640625" style="2" customWidth="1"/>
    <col min="1026" max="1026" width="13" style="2" customWidth="1"/>
    <col min="1027" max="1027" width="12.83203125" style="2" customWidth="1"/>
    <col min="1028" max="1029" width="14.33203125" style="2" bestFit="1" customWidth="1"/>
    <col min="1030" max="1030" width="15" style="2" bestFit="1" customWidth="1"/>
    <col min="1031" max="1031" width="13.5" style="2" bestFit="1" customWidth="1"/>
    <col min="1032" max="1032" width="14.83203125" style="2" customWidth="1"/>
    <col min="1033" max="1033" width="13.5" style="2" bestFit="1" customWidth="1"/>
    <col min="1034" max="1034" width="15" style="2" bestFit="1" customWidth="1"/>
    <col min="1035" max="1035" width="13.5" style="2" bestFit="1" customWidth="1"/>
    <col min="1036" max="1036" width="14.83203125" style="2" customWidth="1"/>
    <col min="1037" max="1037" width="15" style="2" bestFit="1" customWidth="1"/>
    <col min="1038" max="1038" width="8.83203125" style="2"/>
    <col min="1039" max="1039" width="13.1640625" style="2" customWidth="1"/>
    <col min="1040" max="1280" width="8.83203125" style="2"/>
    <col min="1281" max="1281" width="3.1640625" style="2" customWidth="1"/>
    <col min="1282" max="1282" width="13" style="2" customWidth="1"/>
    <col min="1283" max="1283" width="12.83203125" style="2" customWidth="1"/>
    <col min="1284" max="1285" width="14.33203125" style="2" bestFit="1" customWidth="1"/>
    <col min="1286" max="1286" width="15" style="2" bestFit="1" customWidth="1"/>
    <col min="1287" max="1287" width="13.5" style="2" bestFit="1" customWidth="1"/>
    <col min="1288" max="1288" width="14.83203125" style="2" customWidth="1"/>
    <col min="1289" max="1289" width="13.5" style="2" bestFit="1" customWidth="1"/>
    <col min="1290" max="1290" width="15" style="2" bestFit="1" customWidth="1"/>
    <col min="1291" max="1291" width="13.5" style="2" bestFit="1" customWidth="1"/>
    <col min="1292" max="1292" width="14.83203125" style="2" customWidth="1"/>
    <col min="1293" max="1293" width="15" style="2" bestFit="1" customWidth="1"/>
    <col min="1294" max="1294" width="8.83203125" style="2"/>
    <col min="1295" max="1295" width="13.1640625" style="2" customWidth="1"/>
    <col min="1296" max="1536" width="8.83203125" style="2"/>
    <col min="1537" max="1537" width="3.1640625" style="2" customWidth="1"/>
    <col min="1538" max="1538" width="13" style="2" customWidth="1"/>
    <col min="1539" max="1539" width="12.83203125" style="2" customWidth="1"/>
    <col min="1540" max="1541" width="14.33203125" style="2" bestFit="1" customWidth="1"/>
    <col min="1542" max="1542" width="15" style="2" bestFit="1" customWidth="1"/>
    <col min="1543" max="1543" width="13.5" style="2" bestFit="1" customWidth="1"/>
    <col min="1544" max="1544" width="14.83203125" style="2" customWidth="1"/>
    <col min="1545" max="1545" width="13.5" style="2" bestFit="1" customWidth="1"/>
    <col min="1546" max="1546" width="15" style="2" bestFit="1" customWidth="1"/>
    <col min="1547" max="1547" width="13.5" style="2" bestFit="1" customWidth="1"/>
    <col min="1548" max="1548" width="14.83203125" style="2" customWidth="1"/>
    <col min="1549" max="1549" width="15" style="2" bestFit="1" customWidth="1"/>
    <col min="1550" max="1550" width="8.83203125" style="2"/>
    <col min="1551" max="1551" width="13.1640625" style="2" customWidth="1"/>
    <col min="1552" max="1792" width="8.83203125" style="2"/>
    <col min="1793" max="1793" width="3.1640625" style="2" customWidth="1"/>
    <col min="1794" max="1794" width="13" style="2" customWidth="1"/>
    <col min="1795" max="1795" width="12.83203125" style="2" customWidth="1"/>
    <col min="1796" max="1797" width="14.33203125" style="2" bestFit="1" customWidth="1"/>
    <col min="1798" max="1798" width="15" style="2" bestFit="1" customWidth="1"/>
    <col min="1799" max="1799" width="13.5" style="2" bestFit="1" customWidth="1"/>
    <col min="1800" max="1800" width="14.83203125" style="2" customWidth="1"/>
    <col min="1801" max="1801" width="13.5" style="2" bestFit="1" customWidth="1"/>
    <col min="1802" max="1802" width="15" style="2" bestFit="1" customWidth="1"/>
    <col min="1803" max="1803" width="13.5" style="2" bestFit="1" customWidth="1"/>
    <col min="1804" max="1804" width="14.83203125" style="2" customWidth="1"/>
    <col min="1805" max="1805" width="15" style="2" bestFit="1" customWidth="1"/>
    <col min="1806" max="1806" width="8.83203125" style="2"/>
    <col min="1807" max="1807" width="13.1640625" style="2" customWidth="1"/>
    <col min="1808" max="2048" width="8.83203125" style="2"/>
    <col min="2049" max="2049" width="3.1640625" style="2" customWidth="1"/>
    <col min="2050" max="2050" width="13" style="2" customWidth="1"/>
    <col min="2051" max="2051" width="12.83203125" style="2" customWidth="1"/>
    <col min="2052" max="2053" width="14.33203125" style="2" bestFit="1" customWidth="1"/>
    <col min="2054" max="2054" width="15" style="2" bestFit="1" customWidth="1"/>
    <col min="2055" max="2055" width="13.5" style="2" bestFit="1" customWidth="1"/>
    <col min="2056" max="2056" width="14.83203125" style="2" customWidth="1"/>
    <col min="2057" max="2057" width="13.5" style="2" bestFit="1" customWidth="1"/>
    <col min="2058" max="2058" width="15" style="2" bestFit="1" customWidth="1"/>
    <col min="2059" max="2059" width="13.5" style="2" bestFit="1" customWidth="1"/>
    <col min="2060" max="2060" width="14.83203125" style="2" customWidth="1"/>
    <col min="2061" max="2061" width="15" style="2" bestFit="1" customWidth="1"/>
    <col min="2062" max="2062" width="8.83203125" style="2"/>
    <col min="2063" max="2063" width="13.1640625" style="2" customWidth="1"/>
    <col min="2064" max="2304" width="8.83203125" style="2"/>
    <col min="2305" max="2305" width="3.1640625" style="2" customWidth="1"/>
    <col min="2306" max="2306" width="13" style="2" customWidth="1"/>
    <col min="2307" max="2307" width="12.83203125" style="2" customWidth="1"/>
    <col min="2308" max="2309" width="14.33203125" style="2" bestFit="1" customWidth="1"/>
    <col min="2310" max="2310" width="15" style="2" bestFit="1" customWidth="1"/>
    <col min="2311" max="2311" width="13.5" style="2" bestFit="1" customWidth="1"/>
    <col min="2312" max="2312" width="14.83203125" style="2" customWidth="1"/>
    <col min="2313" max="2313" width="13.5" style="2" bestFit="1" customWidth="1"/>
    <col min="2314" max="2314" width="15" style="2" bestFit="1" customWidth="1"/>
    <col min="2315" max="2315" width="13.5" style="2" bestFit="1" customWidth="1"/>
    <col min="2316" max="2316" width="14.83203125" style="2" customWidth="1"/>
    <col min="2317" max="2317" width="15" style="2" bestFit="1" customWidth="1"/>
    <col min="2318" max="2318" width="8.83203125" style="2"/>
    <col min="2319" max="2319" width="13.1640625" style="2" customWidth="1"/>
    <col min="2320" max="2560" width="8.83203125" style="2"/>
    <col min="2561" max="2561" width="3.1640625" style="2" customWidth="1"/>
    <col min="2562" max="2562" width="13" style="2" customWidth="1"/>
    <col min="2563" max="2563" width="12.83203125" style="2" customWidth="1"/>
    <col min="2564" max="2565" width="14.33203125" style="2" bestFit="1" customWidth="1"/>
    <col min="2566" max="2566" width="15" style="2" bestFit="1" customWidth="1"/>
    <col min="2567" max="2567" width="13.5" style="2" bestFit="1" customWidth="1"/>
    <col min="2568" max="2568" width="14.83203125" style="2" customWidth="1"/>
    <col min="2569" max="2569" width="13.5" style="2" bestFit="1" customWidth="1"/>
    <col min="2570" max="2570" width="15" style="2" bestFit="1" customWidth="1"/>
    <col min="2571" max="2571" width="13.5" style="2" bestFit="1" customWidth="1"/>
    <col min="2572" max="2572" width="14.83203125" style="2" customWidth="1"/>
    <col min="2573" max="2573" width="15" style="2" bestFit="1" customWidth="1"/>
    <col min="2574" max="2574" width="8.83203125" style="2"/>
    <col min="2575" max="2575" width="13.1640625" style="2" customWidth="1"/>
    <col min="2576" max="2816" width="8.83203125" style="2"/>
    <col min="2817" max="2817" width="3.1640625" style="2" customWidth="1"/>
    <col min="2818" max="2818" width="13" style="2" customWidth="1"/>
    <col min="2819" max="2819" width="12.83203125" style="2" customWidth="1"/>
    <col min="2820" max="2821" width="14.33203125" style="2" bestFit="1" customWidth="1"/>
    <col min="2822" max="2822" width="15" style="2" bestFit="1" customWidth="1"/>
    <col min="2823" max="2823" width="13.5" style="2" bestFit="1" customWidth="1"/>
    <col min="2824" max="2824" width="14.83203125" style="2" customWidth="1"/>
    <col min="2825" max="2825" width="13.5" style="2" bestFit="1" customWidth="1"/>
    <col min="2826" max="2826" width="15" style="2" bestFit="1" customWidth="1"/>
    <col min="2827" max="2827" width="13.5" style="2" bestFit="1" customWidth="1"/>
    <col min="2828" max="2828" width="14.83203125" style="2" customWidth="1"/>
    <col min="2829" max="2829" width="15" style="2" bestFit="1" customWidth="1"/>
    <col min="2830" max="2830" width="8.83203125" style="2"/>
    <col min="2831" max="2831" width="13.1640625" style="2" customWidth="1"/>
    <col min="2832" max="3072" width="8.83203125" style="2"/>
    <col min="3073" max="3073" width="3.1640625" style="2" customWidth="1"/>
    <col min="3074" max="3074" width="13" style="2" customWidth="1"/>
    <col min="3075" max="3075" width="12.83203125" style="2" customWidth="1"/>
    <col min="3076" max="3077" width="14.33203125" style="2" bestFit="1" customWidth="1"/>
    <col min="3078" max="3078" width="15" style="2" bestFit="1" customWidth="1"/>
    <col min="3079" max="3079" width="13.5" style="2" bestFit="1" customWidth="1"/>
    <col min="3080" max="3080" width="14.83203125" style="2" customWidth="1"/>
    <col min="3081" max="3081" width="13.5" style="2" bestFit="1" customWidth="1"/>
    <col min="3082" max="3082" width="15" style="2" bestFit="1" customWidth="1"/>
    <col min="3083" max="3083" width="13.5" style="2" bestFit="1" customWidth="1"/>
    <col min="3084" max="3084" width="14.83203125" style="2" customWidth="1"/>
    <col min="3085" max="3085" width="15" style="2" bestFit="1" customWidth="1"/>
    <col min="3086" max="3086" width="8.83203125" style="2"/>
    <col min="3087" max="3087" width="13.1640625" style="2" customWidth="1"/>
    <col min="3088" max="3328" width="8.83203125" style="2"/>
    <col min="3329" max="3329" width="3.1640625" style="2" customWidth="1"/>
    <col min="3330" max="3330" width="13" style="2" customWidth="1"/>
    <col min="3331" max="3331" width="12.83203125" style="2" customWidth="1"/>
    <col min="3332" max="3333" width="14.33203125" style="2" bestFit="1" customWidth="1"/>
    <col min="3334" max="3334" width="15" style="2" bestFit="1" customWidth="1"/>
    <col min="3335" max="3335" width="13.5" style="2" bestFit="1" customWidth="1"/>
    <col min="3336" max="3336" width="14.83203125" style="2" customWidth="1"/>
    <col min="3337" max="3337" width="13.5" style="2" bestFit="1" customWidth="1"/>
    <col min="3338" max="3338" width="15" style="2" bestFit="1" customWidth="1"/>
    <col min="3339" max="3339" width="13.5" style="2" bestFit="1" customWidth="1"/>
    <col min="3340" max="3340" width="14.83203125" style="2" customWidth="1"/>
    <col min="3341" max="3341" width="15" style="2" bestFit="1" customWidth="1"/>
    <col min="3342" max="3342" width="8.83203125" style="2"/>
    <col min="3343" max="3343" width="13.1640625" style="2" customWidth="1"/>
    <col min="3344" max="3584" width="8.83203125" style="2"/>
    <col min="3585" max="3585" width="3.1640625" style="2" customWidth="1"/>
    <col min="3586" max="3586" width="13" style="2" customWidth="1"/>
    <col min="3587" max="3587" width="12.83203125" style="2" customWidth="1"/>
    <col min="3588" max="3589" width="14.33203125" style="2" bestFit="1" customWidth="1"/>
    <col min="3590" max="3590" width="15" style="2" bestFit="1" customWidth="1"/>
    <col min="3591" max="3591" width="13.5" style="2" bestFit="1" customWidth="1"/>
    <col min="3592" max="3592" width="14.83203125" style="2" customWidth="1"/>
    <col min="3593" max="3593" width="13.5" style="2" bestFit="1" customWidth="1"/>
    <col min="3594" max="3594" width="15" style="2" bestFit="1" customWidth="1"/>
    <col min="3595" max="3595" width="13.5" style="2" bestFit="1" customWidth="1"/>
    <col min="3596" max="3596" width="14.83203125" style="2" customWidth="1"/>
    <col min="3597" max="3597" width="15" style="2" bestFit="1" customWidth="1"/>
    <col min="3598" max="3598" width="8.83203125" style="2"/>
    <col min="3599" max="3599" width="13.1640625" style="2" customWidth="1"/>
    <col min="3600" max="3840" width="8.83203125" style="2"/>
    <col min="3841" max="3841" width="3.1640625" style="2" customWidth="1"/>
    <col min="3842" max="3842" width="13" style="2" customWidth="1"/>
    <col min="3843" max="3843" width="12.83203125" style="2" customWidth="1"/>
    <col min="3844" max="3845" width="14.33203125" style="2" bestFit="1" customWidth="1"/>
    <col min="3846" max="3846" width="15" style="2" bestFit="1" customWidth="1"/>
    <col min="3847" max="3847" width="13.5" style="2" bestFit="1" customWidth="1"/>
    <col min="3848" max="3848" width="14.83203125" style="2" customWidth="1"/>
    <col min="3849" max="3849" width="13.5" style="2" bestFit="1" customWidth="1"/>
    <col min="3850" max="3850" width="15" style="2" bestFit="1" customWidth="1"/>
    <col min="3851" max="3851" width="13.5" style="2" bestFit="1" customWidth="1"/>
    <col min="3852" max="3852" width="14.83203125" style="2" customWidth="1"/>
    <col min="3853" max="3853" width="15" style="2" bestFit="1" customWidth="1"/>
    <col min="3854" max="3854" width="8.83203125" style="2"/>
    <col min="3855" max="3855" width="13.1640625" style="2" customWidth="1"/>
    <col min="3856" max="4096" width="8.83203125" style="2"/>
    <col min="4097" max="4097" width="3.1640625" style="2" customWidth="1"/>
    <col min="4098" max="4098" width="13" style="2" customWidth="1"/>
    <col min="4099" max="4099" width="12.83203125" style="2" customWidth="1"/>
    <col min="4100" max="4101" width="14.33203125" style="2" bestFit="1" customWidth="1"/>
    <col min="4102" max="4102" width="15" style="2" bestFit="1" customWidth="1"/>
    <col min="4103" max="4103" width="13.5" style="2" bestFit="1" customWidth="1"/>
    <col min="4104" max="4104" width="14.83203125" style="2" customWidth="1"/>
    <col min="4105" max="4105" width="13.5" style="2" bestFit="1" customWidth="1"/>
    <col min="4106" max="4106" width="15" style="2" bestFit="1" customWidth="1"/>
    <col min="4107" max="4107" width="13.5" style="2" bestFit="1" customWidth="1"/>
    <col min="4108" max="4108" width="14.83203125" style="2" customWidth="1"/>
    <col min="4109" max="4109" width="15" style="2" bestFit="1" customWidth="1"/>
    <col min="4110" max="4110" width="8.83203125" style="2"/>
    <col min="4111" max="4111" width="13.1640625" style="2" customWidth="1"/>
    <col min="4112" max="4352" width="8.83203125" style="2"/>
    <col min="4353" max="4353" width="3.1640625" style="2" customWidth="1"/>
    <col min="4354" max="4354" width="13" style="2" customWidth="1"/>
    <col min="4355" max="4355" width="12.83203125" style="2" customWidth="1"/>
    <col min="4356" max="4357" width="14.33203125" style="2" bestFit="1" customWidth="1"/>
    <col min="4358" max="4358" width="15" style="2" bestFit="1" customWidth="1"/>
    <col min="4359" max="4359" width="13.5" style="2" bestFit="1" customWidth="1"/>
    <col min="4360" max="4360" width="14.83203125" style="2" customWidth="1"/>
    <col min="4361" max="4361" width="13.5" style="2" bestFit="1" customWidth="1"/>
    <col min="4362" max="4362" width="15" style="2" bestFit="1" customWidth="1"/>
    <col min="4363" max="4363" width="13.5" style="2" bestFit="1" customWidth="1"/>
    <col min="4364" max="4364" width="14.83203125" style="2" customWidth="1"/>
    <col min="4365" max="4365" width="15" style="2" bestFit="1" customWidth="1"/>
    <col min="4366" max="4366" width="8.83203125" style="2"/>
    <col min="4367" max="4367" width="13.1640625" style="2" customWidth="1"/>
    <col min="4368" max="4608" width="8.83203125" style="2"/>
    <col min="4609" max="4609" width="3.1640625" style="2" customWidth="1"/>
    <col min="4610" max="4610" width="13" style="2" customWidth="1"/>
    <col min="4611" max="4611" width="12.83203125" style="2" customWidth="1"/>
    <col min="4612" max="4613" width="14.33203125" style="2" bestFit="1" customWidth="1"/>
    <col min="4614" max="4614" width="15" style="2" bestFit="1" customWidth="1"/>
    <col min="4615" max="4615" width="13.5" style="2" bestFit="1" customWidth="1"/>
    <col min="4616" max="4616" width="14.83203125" style="2" customWidth="1"/>
    <col min="4617" max="4617" width="13.5" style="2" bestFit="1" customWidth="1"/>
    <col min="4618" max="4618" width="15" style="2" bestFit="1" customWidth="1"/>
    <col min="4619" max="4619" width="13.5" style="2" bestFit="1" customWidth="1"/>
    <col min="4620" max="4620" width="14.83203125" style="2" customWidth="1"/>
    <col min="4621" max="4621" width="15" style="2" bestFit="1" customWidth="1"/>
    <col min="4622" max="4622" width="8.83203125" style="2"/>
    <col min="4623" max="4623" width="13.1640625" style="2" customWidth="1"/>
    <col min="4624" max="4864" width="8.83203125" style="2"/>
    <col min="4865" max="4865" width="3.1640625" style="2" customWidth="1"/>
    <col min="4866" max="4866" width="13" style="2" customWidth="1"/>
    <col min="4867" max="4867" width="12.83203125" style="2" customWidth="1"/>
    <col min="4868" max="4869" width="14.33203125" style="2" bestFit="1" customWidth="1"/>
    <col min="4870" max="4870" width="15" style="2" bestFit="1" customWidth="1"/>
    <col min="4871" max="4871" width="13.5" style="2" bestFit="1" customWidth="1"/>
    <col min="4872" max="4872" width="14.83203125" style="2" customWidth="1"/>
    <col min="4873" max="4873" width="13.5" style="2" bestFit="1" customWidth="1"/>
    <col min="4874" max="4874" width="15" style="2" bestFit="1" customWidth="1"/>
    <col min="4875" max="4875" width="13.5" style="2" bestFit="1" customWidth="1"/>
    <col min="4876" max="4876" width="14.83203125" style="2" customWidth="1"/>
    <col min="4877" max="4877" width="15" style="2" bestFit="1" customWidth="1"/>
    <col min="4878" max="4878" width="8.83203125" style="2"/>
    <col min="4879" max="4879" width="13.1640625" style="2" customWidth="1"/>
    <col min="4880" max="5120" width="8.83203125" style="2"/>
    <col min="5121" max="5121" width="3.1640625" style="2" customWidth="1"/>
    <col min="5122" max="5122" width="13" style="2" customWidth="1"/>
    <col min="5123" max="5123" width="12.83203125" style="2" customWidth="1"/>
    <col min="5124" max="5125" width="14.33203125" style="2" bestFit="1" customWidth="1"/>
    <col min="5126" max="5126" width="15" style="2" bestFit="1" customWidth="1"/>
    <col min="5127" max="5127" width="13.5" style="2" bestFit="1" customWidth="1"/>
    <col min="5128" max="5128" width="14.83203125" style="2" customWidth="1"/>
    <col min="5129" max="5129" width="13.5" style="2" bestFit="1" customWidth="1"/>
    <col min="5130" max="5130" width="15" style="2" bestFit="1" customWidth="1"/>
    <col min="5131" max="5131" width="13.5" style="2" bestFit="1" customWidth="1"/>
    <col min="5132" max="5132" width="14.83203125" style="2" customWidth="1"/>
    <col min="5133" max="5133" width="15" style="2" bestFit="1" customWidth="1"/>
    <col min="5134" max="5134" width="8.83203125" style="2"/>
    <col min="5135" max="5135" width="13.1640625" style="2" customWidth="1"/>
    <col min="5136" max="5376" width="8.83203125" style="2"/>
    <col min="5377" max="5377" width="3.1640625" style="2" customWidth="1"/>
    <col min="5378" max="5378" width="13" style="2" customWidth="1"/>
    <col min="5379" max="5379" width="12.83203125" style="2" customWidth="1"/>
    <col min="5380" max="5381" width="14.33203125" style="2" bestFit="1" customWidth="1"/>
    <col min="5382" max="5382" width="15" style="2" bestFit="1" customWidth="1"/>
    <col min="5383" max="5383" width="13.5" style="2" bestFit="1" customWidth="1"/>
    <col min="5384" max="5384" width="14.83203125" style="2" customWidth="1"/>
    <col min="5385" max="5385" width="13.5" style="2" bestFit="1" customWidth="1"/>
    <col min="5386" max="5386" width="15" style="2" bestFit="1" customWidth="1"/>
    <col min="5387" max="5387" width="13.5" style="2" bestFit="1" customWidth="1"/>
    <col min="5388" max="5388" width="14.83203125" style="2" customWidth="1"/>
    <col min="5389" max="5389" width="15" style="2" bestFit="1" customWidth="1"/>
    <col min="5390" max="5390" width="8.83203125" style="2"/>
    <col min="5391" max="5391" width="13.1640625" style="2" customWidth="1"/>
    <col min="5392" max="5632" width="8.83203125" style="2"/>
    <col min="5633" max="5633" width="3.1640625" style="2" customWidth="1"/>
    <col min="5634" max="5634" width="13" style="2" customWidth="1"/>
    <col min="5635" max="5635" width="12.83203125" style="2" customWidth="1"/>
    <col min="5636" max="5637" width="14.33203125" style="2" bestFit="1" customWidth="1"/>
    <col min="5638" max="5638" width="15" style="2" bestFit="1" customWidth="1"/>
    <col min="5639" max="5639" width="13.5" style="2" bestFit="1" customWidth="1"/>
    <col min="5640" max="5640" width="14.83203125" style="2" customWidth="1"/>
    <col min="5641" max="5641" width="13.5" style="2" bestFit="1" customWidth="1"/>
    <col min="5642" max="5642" width="15" style="2" bestFit="1" customWidth="1"/>
    <col min="5643" max="5643" width="13.5" style="2" bestFit="1" customWidth="1"/>
    <col min="5644" max="5644" width="14.83203125" style="2" customWidth="1"/>
    <col min="5645" max="5645" width="15" style="2" bestFit="1" customWidth="1"/>
    <col min="5646" max="5646" width="8.83203125" style="2"/>
    <col min="5647" max="5647" width="13.1640625" style="2" customWidth="1"/>
    <col min="5648" max="5888" width="8.83203125" style="2"/>
    <col min="5889" max="5889" width="3.1640625" style="2" customWidth="1"/>
    <col min="5890" max="5890" width="13" style="2" customWidth="1"/>
    <col min="5891" max="5891" width="12.83203125" style="2" customWidth="1"/>
    <col min="5892" max="5893" width="14.33203125" style="2" bestFit="1" customWidth="1"/>
    <col min="5894" max="5894" width="15" style="2" bestFit="1" customWidth="1"/>
    <col min="5895" max="5895" width="13.5" style="2" bestFit="1" customWidth="1"/>
    <col min="5896" max="5896" width="14.83203125" style="2" customWidth="1"/>
    <col min="5897" max="5897" width="13.5" style="2" bestFit="1" customWidth="1"/>
    <col min="5898" max="5898" width="15" style="2" bestFit="1" customWidth="1"/>
    <col min="5899" max="5899" width="13.5" style="2" bestFit="1" customWidth="1"/>
    <col min="5900" max="5900" width="14.83203125" style="2" customWidth="1"/>
    <col min="5901" max="5901" width="15" style="2" bestFit="1" customWidth="1"/>
    <col min="5902" max="5902" width="8.83203125" style="2"/>
    <col min="5903" max="5903" width="13.1640625" style="2" customWidth="1"/>
    <col min="5904" max="6144" width="8.83203125" style="2"/>
    <col min="6145" max="6145" width="3.1640625" style="2" customWidth="1"/>
    <col min="6146" max="6146" width="13" style="2" customWidth="1"/>
    <col min="6147" max="6147" width="12.83203125" style="2" customWidth="1"/>
    <col min="6148" max="6149" width="14.33203125" style="2" bestFit="1" customWidth="1"/>
    <col min="6150" max="6150" width="15" style="2" bestFit="1" customWidth="1"/>
    <col min="6151" max="6151" width="13.5" style="2" bestFit="1" customWidth="1"/>
    <col min="6152" max="6152" width="14.83203125" style="2" customWidth="1"/>
    <col min="6153" max="6153" width="13.5" style="2" bestFit="1" customWidth="1"/>
    <col min="6154" max="6154" width="15" style="2" bestFit="1" customWidth="1"/>
    <col min="6155" max="6155" width="13.5" style="2" bestFit="1" customWidth="1"/>
    <col min="6156" max="6156" width="14.83203125" style="2" customWidth="1"/>
    <col min="6157" max="6157" width="15" style="2" bestFit="1" customWidth="1"/>
    <col min="6158" max="6158" width="8.83203125" style="2"/>
    <col min="6159" max="6159" width="13.1640625" style="2" customWidth="1"/>
    <col min="6160" max="6400" width="8.83203125" style="2"/>
    <col min="6401" max="6401" width="3.1640625" style="2" customWidth="1"/>
    <col min="6402" max="6402" width="13" style="2" customWidth="1"/>
    <col min="6403" max="6403" width="12.83203125" style="2" customWidth="1"/>
    <col min="6404" max="6405" width="14.33203125" style="2" bestFit="1" customWidth="1"/>
    <col min="6406" max="6406" width="15" style="2" bestFit="1" customWidth="1"/>
    <col min="6407" max="6407" width="13.5" style="2" bestFit="1" customWidth="1"/>
    <col min="6408" max="6408" width="14.83203125" style="2" customWidth="1"/>
    <col min="6409" max="6409" width="13.5" style="2" bestFit="1" customWidth="1"/>
    <col min="6410" max="6410" width="15" style="2" bestFit="1" customWidth="1"/>
    <col min="6411" max="6411" width="13.5" style="2" bestFit="1" customWidth="1"/>
    <col min="6412" max="6412" width="14.83203125" style="2" customWidth="1"/>
    <col min="6413" max="6413" width="15" style="2" bestFit="1" customWidth="1"/>
    <col min="6414" max="6414" width="8.83203125" style="2"/>
    <col min="6415" max="6415" width="13.1640625" style="2" customWidth="1"/>
    <col min="6416" max="6656" width="8.83203125" style="2"/>
    <col min="6657" max="6657" width="3.1640625" style="2" customWidth="1"/>
    <col min="6658" max="6658" width="13" style="2" customWidth="1"/>
    <col min="6659" max="6659" width="12.83203125" style="2" customWidth="1"/>
    <col min="6660" max="6661" width="14.33203125" style="2" bestFit="1" customWidth="1"/>
    <col min="6662" max="6662" width="15" style="2" bestFit="1" customWidth="1"/>
    <col min="6663" max="6663" width="13.5" style="2" bestFit="1" customWidth="1"/>
    <col min="6664" max="6664" width="14.83203125" style="2" customWidth="1"/>
    <col min="6665" max="6665" width="13.5" style="2" bestFit="1" customWidth="1"/>
    <col min="6666" max="6666" width="15" style="2" bestFit="1" customWidth="1"/>
    <col min="6667" max="6667" width="13.5" style="2" bestFit="1" customWidth="1"/>
    <col min="6668" max="6668" width="14.83203125" style="2" customWidth="1"/>
    <col min="6669" max="6669" width="15" style="2" bestFit="1" customWidth="1"/>
    <col min="6670" max="6670" width="8.83203125" style="2"/>
    <col min="6671" max="6671" width="13.1640625" style="2" customWidth="1"/>
    <col min="6672" max="6912" width="8.83203125" style="2"/>
    <col min="6913" max="6913" width="3.1640625" style="2" customWidth="1"/>
    <col min="6914" max="6914" width="13" style="2" customWidth="1"/>
    <col min="6915" max="6915" width="12.83203125" style="2" customWidth="1"/>
    <col min="6916" max="6917" width="14.33203125" style="2" bestFit="1" customWidth="1"/>
    <col min="6918" max="6918" width="15" style="2" bestFit="1" customWidth="1"/>
    <col min="6919" max="6919" width="13.5" style="2" bestFit="1" customWidth="1"/>
    <col min="6920" max="6920" width="14.83203125" style="2" customWidth="1"/>
    <col min="6921" max="6921" width="13.5" style="2" bestFit="1" customWidth="1"/>
    <col min="6922" max="6922" width="15" style="2" bestFit="1" customWidth="1"/>
    <col min="6923" max="6923" width="13.5" style="2" bestFit="1" customWidth="1"/>
    <col min="6924" max="6924" width="14.83203125" style="2" customWidth="1"/>
    <col min="6925" max="6925" width="15" style="2" bestFit="1" customWidth="1"/>
    <col min="6926" max="6926" width="8.83203125" style="2"/>
    <col min="6927" max="6927" width="13.1640625" style="2" customWidth="1"/>
    <col min="6928" max="7168" width="8.83203125" style="2"/>
    <col min="7169" max="7169" width="3.1640625" style="2" customWidth="1"/>
    <col min="7170" max="7170" width="13" style="2" customWidth="1"/>
    <col min="7171" max="7171" width="12.83203125" style="2" customWidth="1"/>
    <col min="7172" max="7173" width="14.33203125" style="2" bestFit="1" customWidth="1"/>
    <col min="7174" max="7174" width="15" style="2" bestFit="1" customWidth="1"/>
    <col min="7175" max="7175" width="13.5" style="2" bestFit="1" customWidth="1"/>
    <col min="7176" max="7176" width="14.83203125" style="2" customWidth="1"/>
    <col min="7177" max="7177" width="13.5" style="2" bestFit="1" customWidth="1"/>
    <col min="7178" max="7178" width="15" style="2" bestFit="1" customWidth="1"/>
    <col min="7179" max="7179" width="13.5" style="2" bestFit="1" customWidth="1"/>
    <col min="7180" max="7180" width="14.83203125" style="2" customWidth="1"/>
    <col min="7181" max="7181" width="15" style="2" bestFit="1" customWidth="1"/>
    <col min="7182" max="7182" width="8.83203125" style="2"/>
    <col min="7183" max="7183" width="13.1640625" style="2" customWidth="1"/>
    <col min="7184" max="7424" width="8.83203125" style="2"/>
    <col min="7425" max="7425" width="3.1640625" style="2" customWidth="1"/>
    <col min="7426" max="7426" width="13" style="2" customWidth="1"/>
    <col min="7427" max="7427" width="12.83203125" style="2" customWidth="1"/>
    <col min="7428" max="7429" width="14.33203125" style="2" bestFit="1" customWidth="1"/>
    <col min="7430" max="7430" width="15" style="2" bestFit="1" customWidth="1"/>
    <col min="7431" max="7431" width="13.5" style="2" bestFit="1" customWidth="1"/>
    <col min="7432" max="7432" width="14.83203125" style="2" customWidth="1"/>
    <col min="7433" max="7433" width="13.5" style="2" bestFit="1" customWidth="1"/>
    <col min="7434" max="7434" width="15" style="2" bestFit="1" customWidth="1"/>
    <col min="7435" max="7435" width="13.5" style="2" bestFit="1" customWidth="1"/>
    <col min="7436" max="7436" width="14.83203125" style="2" customWidth="1"/>
    <col min="7437" max="7437" width="15" style="2" bestFit="1" customWidth="1"/>
    <col min="7438" max="7438" width="8.83203125" style="2"/>
    <col min="7439" max="7439" width="13.1640625" style="2" customWidth="1"/>
    <col min="7440" max="7680" width="8.83203125" style="2"/>
    <col min="7681" max="7681" width="3.1640625" style="2" customWidth="1"/>
    <col min="7682" max="7682" width="13" style="2" customWidth="1"/>
    <col min="7683" max="7683" width="12.83203125" style="2" customWidth="1"/>
    <col min="7684" max="7685" width="14.33203125" style="2" bestFit="1" customWidth="1"/>
    <col min="7686" max="7686" width="15" style="2" bestFit="1" customWidth="1"/>
    <col min="7687" max="7687" width="13.5" style="2" bestFit="1" customWidth="1"/>
    <col min="7688" max="7688" width="14.83203125" style="2" customWidth="1"/>
    <col min="7689" max="7689" width="13.5" style="2" bestFit="1" customWidth="1"/>
    <col min="7690" max="7690" width="15" style="2" bestFit="1" customWidth="1"/>
    <col min="7691" max="7691" width="13.5" style="2" bestFit="1" customWidth="1"/>
    <col min="7692" max="7692" width="14.83203125" style="2" customWidth="1"/>
    <col min="7693" max="7693" width="15" style="2" bestFit="1" customWidth="1"/>
    <col min="7694" max="7694" width="8.83203125" style="2"/>
    <col min="7695" max="7695" width="13.1640625" style="2" customWidth="1"/>
    <col min="7696" max="7936" width="8.83203125" style="2"/>
    <col min="7937" max="7937" width="3.1640625" style="2" customWidth="1"/>
    <col min="7938" max="7938" width="13" style="2" customWidth="1"/>
    <col min="7939" max="7939" width="12.83203125" style="2" customWidth="1"/>
    <col min="7940" max="7941" width="14.33203125" style="2" bestFit="1" customWidth="1"/>
    <col min="7942" max="7942" width="15" style="2" bestFit="1" customWidth="1"/>
    <col min="7943" max="7943" width="13.5" style="2" bestFit="1" customWidth="1"/>
    <col min="7944" max="7944" width="14.83203125" style="2" customWidth="1"/>
    <col min="7945" max="7945" width="13.5" style="2" bestFit="1" customWidth="1"/>
    <col min="7946" max="7946" width="15" style="2" bestFit="1" customWidth="1"/>
    <col min="7947" max="7947" width="13.5" style="2" bestFit="1" customWidth="1"/>
    <col min="7948" max="7948" width="14.83203125" style="2" customWidth="1"/>
    <col min="7949" max="7949" width="15" style="2" bestFit="1" customWidth="1"/>
    <col min="7950" max="7950" width="8.83203125" style="2"/>
    <col min="7951" max="7951" width="13.1640625" style="2" customWidth="1"/>
    <col min="7952" max="8192" width="8.83203125" style="2"/>
    <col min="8193" max="8193" width="3.1640625" style="2" customWidth="1"/>
    <col min="8194" max="8194" width="13" style="2" customWidth="1"/>
    <col min="8195" max="8195" width="12.83203125" style="2" customWidth="1"/>
    <col min="8196" max="8197" width="14.33203125" style="2" bestFit="1" customWidth="1"/>
    <col min="8198" max="8198" width="15" style="2" bestFit="1" customWidth="1"/>
    <col min="8199" max="8199" width="13.5" style="2" bestFit="1" customWidth="1"/>
    <col min="8200" max="8200" width="14.83203125" style="2" customWidth="1"/>
    <col min="8201" max="8201" width="13.5" style="2" bestFit="1" customWidth="1"/>
    <col min="8202" max="8202" width="15" style="2" bestFit="1" customWidth="1"/>
    <col min="8203" max="8203" width="13.5" style="2" bestFit="1" customWidth="1"/>
    <col min="8204" max="8204" width="14.83203125" style="2" customWidth="1"/>
    <col min="8205" max="8205" width="15" style="2" bestFit="1" customWidth="1"/>
    <col min="8206" max="8206" width="8.83203125" style="2"/>
    <col min="8207" max="8207" width="13.1640625" style="2" customWidth="1"/>
    <col min="8208" max="8448" width="8.83203125" style="2"/>
    <col min="8449" max="8449" width="3.1640625" style="2" customWidth="1"/>
    <col min="8450" max="8450" width="13" style="2" customWidth="1"/>
    <col min="8451" max="8451" width="12.83203125" style="2" customWidth="1"/>
    <col min="8452" max="8453" width="14.33203125" style="2" bestFit="1" customWidth="1"/>
    <col min="8454" max="8454" width="15" style="2" bestFit="1" customWidth="1"/>
    <col min="8455" max="8455" width="13.5" style="2" bestFit="1" customWidth="1"/>
    <col min="8456" max="8456" width="14.83203125" style="2" customWidth="1"/>
    <col min="8457" max="8457" width="13.5" style="2" bestFit="1" customWidth="1"/>
    <col min="8458" max="8458" width="15" style="2" bestFit="1" customWidth="1"/>
    <col min="8459" max="8459" width="13.5" style="2" bestFit="1" customWidth="1"/>
    <col min="8460" max="8460" width="14.83203125" style="2" customWidth="1"/>
    <col min="8461" max="8461" width="15" style="2" bestFit="1" customWidth="1"/>
    <col min="8462" max="8462" width="8.83203125" style="2"/>
    <col min="8463" max="8463" width="13.1640625" style="2" customWidth="1"/>
    <col min="8464" max="8704" width="8.83203125" style="2"/>
    <col min="8705" max="8705" width="3.1640625" style="2" customWidth="1"/>
    <col min="8706" max="8706" width="13" style="2" customWidth="1"/>
    <col min="8707" max="8707" width="12.83203125" style="2" customWidth="1"/>
    <col min="8708" max="8709" width="14.33203125" style="2" bestFit="1" customWidth="1"/>
    <col min="8710" max="8710" width="15" style="2" bestFit="1" customWidth="1"/>
    <col min="8711" max="8711" width="13.5" style="2" bestFit="1" customWidth="1"/>
    <col min="8712" max="8712" width="14.83203125" style="2" customWidth="1"/>
    <col min="8713" max="8713" width="13.5" style="2" bestFit="1" customWidth="1"/>
    <col min="8714" max="8714" width="15" style="2" bestFit="1" customWidth="1"/>
    <col min="8715" max="8715" width="13.5" style="2" bestFit="1" customWidth="1"/>
    <col min="8716" max="8716" width="14.83203125" style="2" customWidth="1"/>
    <col min="8717" max="8717" width="15" style="2" bestFit="1" customWidth="1"/>
    <col min="8718" max="8718" width="8.83203125" style="2"/>
    <col min="8719" max="8719" width="13.1640625" style="2" customWidth="1"/>
    <col min="8720" max="8960" width="8.83203125" style="2"/>
    <col min="8961" max="8961" width="3.1640625" style="2" customWidth="1"/>
    <col min="8962" max="8962" width="13" style="2" customWidth="1"/>
    <col min="8963" max="8963" width="12.83203125" style="2" customWidth="1"/>
    <col min="8964" max="8965" width="14.33203125" style="2" bestFit="1" customWidth="1"/>
    <col min="8966" max="8966" width="15" style="2" bestFit="1" customWidth="1"/>
    <col min="8967" max="8967" width="13.5" style="2" bestFit="1" customWidth="1"/>
    <col min="8968" max="8968" width="14.83203125" style="2" customWidth="1"/>
    <col min="8969" max="8969" width="13.5" style="2" bestFit="1" customWidth="1"/>
    <col min="8970" max="8970" width="15" style="2" bestFit="1" customWidth="1"/>
    <col min="8971" max="8971" width="13.5" style="2" bestFit="1" customWidth="1"/>
    <col min="8972" max="8972" width="14.83203125" style="2" customWidth="1"/>
    <col min="8973" max="8973" width="15" style="2" bestFit="1" customWidth="1"/>
    <col min="8974" max="8974" width="8.83203125" style="2"/>
    <col min="8975" max="8975" width="13.1640625" style="2" customWidth="1"/>
    <col min="8976" max="9216" width="8.83203125" style="2"/>
    <col min="9217" max="9217" width="3.1640625" style="2" customWidth="1"/>
    <col min="9218" max="9218" width="13" style="2" customWidth="1"/>
    <col min="9219" max="9219" width="12.83203125" style="2" customWidth="1"/>
    <col min="9220" max="9221" width="14.33203125" style="2" bestFit="1" customWidth="1"/>
    <col min="9222" max="9222" width="15" style="2" bestFit="1" customWidth="1"/>
    <col min="9223" max="9223" width="13.5" style="2" bestFit="1" customWidth="1"/>
    <col min="9224" max="9224" width="14.83203125" style="2" customWidth="1"/>
    <col min="9225" max="9225" width="13.5" style="2" bestFit="1" customWidth="1"/>
    <col min="9226" max="9226" width="15" style="2" bestFit="1" customWidth="1"/>
    <col min="9227" max="9227" width="13.5" style="2" bestFit="1" customWidth="1"/>
    <col min="9228" max="9228" width="14.83203125" style="2" customWidth="1"/>
    <col min="9229" max="9229" width="15" style="2" bestFit="1" customWidth="1"/>
    <col min="9230" max="9230" width="8.83203125" style="2"/>
    <col min="9231" max="9231" width="13.1640625" style="2" customWidth="1"/>
    <col min="9232" max="9472" width="8.83203125" style="2"/>
    <col min="9473" max="9473" width="3.1640625" style="2" customWidth="1"/>
    <col min="9474" max="9474" width="13" style="2" customWidth="1"/>
    <col min="9475" max="9475" width="12.83203125" style="2" customWidth="1"/>
    <col min="9476" max="9477" width="14.33203125" style="2" bestFit="1" customWidth="1"/>
    <col min="9478" max="9478" width="15" style="2" bestFit="1" customWidth="1"/>
    <col min="9479" max="9479" width="13.5" style="2" bestFit="1" customWidth="1"/>
    <col min="9480" max="9480" width="14.83203125" style="2" customWidth="1"/>
    <col min="9481" max="9481" width="13.5" style="2" bestFit="1" customWidth="1"/>
    <col min="9482" max="9482" width="15" style="2" bestFit="1" customWidth="1"/>
    <col min="9483" max="9483" width="13.5" style="2" bestFit="1" customWidth="1"/>
    <col min="9484" max="9484" width="14.83203125" style="2" customWidth="1"/>
    <col min="9485" max="9485" width="15" style="2" bestFit="1" customWidth="1"/>
    <col min="9486" max="9486" width="8.83203125" style="2"/>
    <col min="9487" max="9487" width="13.1640625" style="2" customWidth="1"/>
    <col min="9488" max="9728" width="8.83203125" style="2"/>
    <col min="9729" max="9729" width="3.1640625" style="2" customWidth="1"/>
    <col min="9730" max="9730" width="13" style="2" customWidth="1"/>
    <col min="9731" max="9731" width="12.83203125" style="2" customWidth="1"/>
    <col min="9732" max="9733" width="14.33203125" style="2" bestFit="1" customWidth="1"/>
    <col min="9734" max="9734" width="15" style="2" bestFit="1" customWidth="1"/>
    <col min="9735" max="9735" width="13.5" style="2" bestFit="1" customWidth="1"/>
    <col min="9736" max="9736" width="14.83203125" style="2" customWidth="1"/>
    <col min="9737" max="9737" width="13.5" style="2" bestFit="1" customWidth="1"/>
    <col min="9738" max="9738" width="15" style="2" bestFit="1" customWidth="1"/>
    <col min="9739" max="9739" width="13.5" style="2" bestFit="1" customWidth="1"/>
    <col min="9740" max="9740" width="14.83203125" style="2" customWidth="1"/>
    <col min="9741" max="9741" width="15" style="2" bestFit="1" customWidth="1"/>
    <col min="9742" max="9742" width="8.83203125" style="2"/>
    <col min="9743" max="9743" width="13.1640625" style="2" customWidth="1"/>
    <col min="9744" max="9984" width="8.83203125" style="2"/>
    <col min="9985" max="9985" width="3.1640625" style="2" customWidth="1"/>
    <col min="9986" max="9986" width="13" style="2" customWidth="1"/>
    <col min="9987" max="9987" width="12.83203125" style="2" customWidth="1"/>
    <col min="9988" max="9989" width="14.33203125" style="2" bestFit="1" customWidth="1"/>
    <col min="9990" max="9990" width="15" style="2" bestFit="1" customWidth="1"/>
    <col min="9991" max="9991" width="13.5" style="2" bestFit="1" customWidth="1"/>
    <col min="9992" max="9992" width="14.83203125" style="2" customWidth="1"/>
    <col min="9993" max="9993" width="13.5" style="2" bestFit="1" customWidth="1"/>
    <col min="9994" max="9994" width="15" style="2" bestFit="1" customWidth="1"/>
    <col min="9995" max="9995" width="13.5" style="2" bestFit="1" customWidth="1"/>
    <col min="9996" max="9996" width="14.83203125" style="2" customWidth="1"/>
    <col min="9997" max="9997" width="15" style="2" bestFit="1" customWidth="1"/>
    <col min="9998" max="9998" width="8.83203125" style="2"/>
    <col min="9999" max="9999" width="13.1640625" style="2" customWidth="1"/>
    <col min="10000" max="10240" width="8.83203125" style="2"/>
    <col min="10241" max="10241" width="3.1640625" style="2" customWidth="1"/>
    <col min="10242" max="10242" width="13" style="2" customWidth="1"/>
    <col min="10243" max="10243" width="12.83203125" style="2" customWidth="1"/>
    <col min="10244" max="10245" width="14.33203125" style="2" bestFit="1" customWidth="1"/>
    <col min="10246" max="10246" width="15" style="2" bestFit="1" customWidth="1"/>
    <col min="10247" max="10247" width="13.5" style="2" bestFit="1" customWidth="1"/>
    <col min="10248" max="10248" width="14.83203125" style="2" customWidth="1"/>
    <col min="10249" max="10249" width="13.5" style="2" bestFit="1" customWidth="1"/>
    <col min="10250" max="10250" width="15" style="2" bestFit="1" customWidth="1"/>
    <col min="10251" max="10251" width="13.5" style="2" bestFit="1" customWidth="1"/>
    <col min="10252" max="10252" width="14.83203125" style="2" customWidth="1"/>
    <col min="10253" max="10253" width="15" style="2" bestFit="1" customWidth="1"/>
    <col min="10254" max="10254" width="8.83203125" style="2"/>
    <col min="10255" max="10255" width="13.1640625" style="2" customWidth="1"/>
    <col min="10256" max="10496" width="8.83203125" style="2"/>
    <col min="10497" max="10497" width="3.1640625" style="2" customWidth="1"/>
    <col min="10498" max="10498" width="13" style="2" customWidth="1"/>
    <col min="10499" max="10499" width="12.83203125" style="2" customWidth="1"/>
    <col min="10500" max="10501" width="14.33203125" style="2" bestFit="1" customWidth="1"/>
    <col min="10502" max="10502" width="15" style="2" bestFit="1" customWidth="1"/>
    <col min="10503" max="10503" width="13.5" style="2" bestFit="1" customWidth="1"/>
    <col min="10504" max="10504" width="14.83203125" style="2" customWidth="1"/>
    <col min="10505" max="10505" width="13.5" style="2" bestFit="1" customWidth="1"/>
    <col min="10506" max="10506" width="15" style="2" bestFit="1" customWidth="1"/>
    <col min="10507" max="10507" width="13.5" style="2" bestFit="1" customWidth="1"/>
    <col min="10508" max="10508" width="14.83203125" style="2" customWidth="1"/>
    <col min="10509" max="10509" width="15" style="2" bestFit="1" customWidth="1"/>
    <col min="10510" max="10510" width="8.83203125" style="2"/>
    <col min="10511" max="10511" width="13.1640625" style="2" customWidth="1"/>
    <col min="10512" max="10752" width="8.83203125" style="2"/>
    <col min="10753" max="10753" width="3.1640625" style="2" customWidth="1"/>
    <col min="10754" max="10754" width="13" style="2" customWidth="1"/>
    <col min="10755" max="10755" width="12.83203125" style="2" customWidth="1"/>
    <col min="10756" max="10757" width="14.33203125" style="2" bestFit="1" customWidth="1"/>
    <col min="10758" max="10758" width="15" style="2" bestFit="1" customWidth="1"/>
    <col min="10759" max="10759" width="13.5" style="2" bestFit="1" customWidth="1"/>
    <col min="10760" max="10760" width="14.83203125" style="2" customWidth="1"/>
    <col min="10761" max="10761" width="13.5" style="2" bestFit="1" customWidth="1"/>
    <col min="10762" max="10762" width="15" style="2" bestFit="1" customWidth="1"/>
    <col min="10763" max="10763" width="13.5" style="2" bestFit="1" customWidth="1"/>
    <col min="10764" max="10764" width="14.83203125" style="2" customWidth="1"/>
    <col min="10765" max="10765" width="15" style="2" bestFit="1" customWidth="1"/>
    <col min="10766" max="10766" width="8.83203125" style="2"/>
    <col min="10767" max="10767" width="13.1640625" style="2" customWidth="1"/>
    <col min="10768" max="11008" width="8.83203125" style="2"/>
    <col min="11009" max="11009" width="3.1640625" style="2" customWidth="1"/>
    <col min="11010" max="11010" width="13" style="2" customWidth="1"/>
    <col min="11011" max="11011" width="12.83203125" style="2" customWidth="1"/>
    <col min="11012" max="11013" width="14.33203125" style="2" bestFit="1" customWidth="1"/>
    <col min="11014" max="11014" width="15" style="2" bestFit="1" customWidth="1"/>
    <col min="11015" max="11015" width="13.5" style="2" bestFit="1" customWidth="1"/>
    <col min="11016" max="11016" width="14.83203125" style="2" customWidth="1"/>
    <col min="11017" max="11017" width="13.5" style="2" bestFit="1" customWidth="1"/>
    <col min="11018" max="11018" width="15" style="2" bestFit="1" customWidth="1"/>
    <col min="11019" max="11019" width="13.5" style="2" bestFit="1" customWidth="1"/>
    <col min="11020" max="11020" width="14.83203125" style="2" customWidth="1"/>
    <col min="11021" max="11021" width="15" style="2" bestFit="1" customWidth="1"/>
    <col min="11022" max="11022" width="8.83203125" style="2"/>
    <col min="11023" max="11023" width="13.1640625" style="2" customWidth="1"/>
    <col min="11024" max="11264" width="8.83203125" style="2"/>
    <col min="11265" max="11265" width="3.1640625" style="2" customWidth="1"/>
    <col min="11266" max="11266" width="13" style="2" customWidth="1"/>
    <col min="11267" max="11267" width="12.83203125" style="2" customWidth="1"/>
    <col min="11268" max="11269" width="14.33203125" style="2" bestFit="1" customWidth="1"/>
    <col min="11270" max="11270" width="15" style="2" bestFit="1" customWidth="1"/>
    <col min="11271" max="11271" width="13.5" style="2" bestFit="1" customWidth="1"/>
    <col min="11272" max="11272" width="14.83203125" style="2" customWidth="1"/>
    <col min="11273" max="11273" width="13.5" style="2" bestFit="1" customWidth="1"/>
    <col min="11274" max="11274" width="15" style="2" bestFit="1" customWidth="1"/>
    <col min="11275" max="11275" width="13.5" style="2" bestFit="1" customWidth="1"/>
    <col min="11276" max="11276" width="14.83203125" style="2" customWidth="1"/>
    <col min="11277" max="11277" width="15" style="2" bestFit="1" customWidth="1"/>
    <col min="11278" max="11278" width="8.83203125" style="2"/>
    <col min="11279" max="11279" width="13.1640625" style="2" customWidth="1"/>
    <col min="11280" max="11520" width="8.83203125" style="2"/>
    <col min="11521" max="11521" width="3.1640625" style="2" customWidth="1"/>
    <col min="11522" max="11522" width="13" style="2" customWidth="1"/>
    <col min="11523" max="11523" width="12.83203125" style="2" customWidth="1"/>
    <col min="11524" max="11525" width="14.33203125" style="2" bestFit="1" customWidth="1"/>
    <col min="11526" max="11526" width="15" style="2" bestFit="1" customWidth="1"/>
    <col min="11527" max="11527" width="13.5" style="2" bestFit="1" customWidth="1"/>
    <col min="11528" max="11528" width="14.83203125" style="2" customWidth="1"/>
    <col min="11529" max="11529" width="13.5" style="2" bestFit="1" customWidth="1"/>
    <col min="11530" max="11530" width="15" style="2" bestFit="1" customWidth="1"/>
    <col min="11531" max="11531" width="13.5" style="2" bestFit="1" customWidth="1"/>
    <col min="11532" max="11532" width="14.83203125" style="2" customWidth="1"/>
    <col min="11533" max="11533" width="15" style="2" bestFit="1" customWidth="1"/>
    <col min="11534" max="11534" width="8.83203125" style="2"/>
    <col min="11535" max="11535" width="13.1640625" style="2" customWidth="1"/>
    <col min="11536" max="11776" width="8.83203125" style="2"/>
    <col min="11777" max="11777" width="3.1640625" style="2" customWidth="1"/>
    <col min="11778" max="11778" width="13" style="2" customWidth="1"/>
    <col min="11779" max="11779" width="12.83203125" style="2" customWidth="1"/>
    <col min="11780" max="11781" width="14.33203125" style="2" bestFit="1" customWidth="1"/>
    <col min="11782" max="11782" width="15" style="2" bestFit="1" customWidth="1"/>
    <col min="11783" max="11783" width="13.5" style="2" bestFit="1" customWidth="1"/>
    <col min="11784" max="11784" width="14.83203125" style="2" customWidth="1"/>
    <col min="11785" max="11785" width="13.5" style="2" bestFit="1" customWidth="1"/>
    <col min="11786" max="11786" width="15" style="2" bestFit="1" customWidth="1"/>
    <col min="11787" max="11787" width="13.5" style="2" bestFit="1" customWidth="1"/>
    <col min="11788" max="11788" width="14.83203125" style="2" customWidth="1"/>
    <col min="11789" max="11789" width="15" style="2" bestFit="1" customWidth="1"/>
    <col min="11790" max="11790" width="8.83203125" style="2"/>
    <col min="11791" max="11791" width="13.1640625" style="2" customWidth="1"/>
    <col min="11792" max="12032" width="8.83203125" style="2"/>
    <col min="12033" max="12033" width="3.1640625" style="2" customWidth="1"/>
    <col min="12034" max="12034" width="13" style="2" customWidth="1"/>
    <col min="12035" max="12035" width="12.83203125" style="2" customWidth="1"/>
    <col min="12036" max="12037" width="14.33203125" style="2" bestFit="1" customWidth="1"/>
    <col min="12038" max="12038" width="15" style="2" bestFit="1" customWidth="1"/>
    <col min="12039" max="12039" width="13.5" style="2" bestFit="1" customWidth="1"/>
    <col min="12040" max="12040" width="14.83203125" style="2" customWidth="1"/>
    <col min="12041" max="12041" width="13.5" style="2" bestFit="1" customWidth="1"/>
    <col min="12042" max="12042" width="15" style="2" bestFit="1" customWidth="1"/>
    <col min="12043" max="12043" width="13.5" style="2" bestFit="1" customWidth="1"/>
    <col min="12044" max="12044" width="14.83203125" style="2" customWidth="1"/>
    <col min="12045" max="12045" width="15" style="2" bestFit="1" customWidth="1"/>
    <col min="12046" max="12046" width="8.83203125" style="2"/>
    <col min="12047" max="12047" width="13.1640625" style="2" customWidth="1"/>
    <col min="12048" max="12288" width="8.83203125" style="2"/>
    <col min="12289" max="12289" width="3.1640625" style="2" customWidth="1"/>
    <col min="12290" max="12290" width="13" style="2" customWidth="1"/>
    <col min="12291" max="12291" width="12.83203125" style="2" customWidth="1"/>
    <col min="12292" max="12293" width="14.33203125" style="2" bestFit="1" customWidth="1"/>
    <col min="12294" max="12294" width="15" style="2" bestFit="1" customWidth="1"/>
    <col min="12295" max="12295" width="13.5" style="2" bestFit="1" customWidth="1"/>
    <col min="12296" max="12296" width="14.83203125" style="2" customWidth="1"/>
    <col min="12297" max="12297" width="13.5" style="2" bestFit="1" customWidth="1"/>
    <col min="12298" max="12298" width="15" style="2" bestFit="1" customWidth="1"/>
    <col min="12299" max="12299" width="13.5" style="2" bestFit="1" customWidth="1"/>
    <col min="12300" max="12300" width="14.83203125" style="2" customWidth="1"/>
    <col min="12301" max="12301" width="15" style="2" bestFit="1" customWidth="1"/>
    <col min="12302" max="12302" width="8.83203125" style="2"/>
    <col min="12303" max="12303" width="13.1640625" style="2" customWidth="1"/>
    <col min="12304" max="12544" width="8.83203125" style="2"/>
    <col min="12545" max="12545" width="3.1640625" style="2" customWidth="1"/>
    <col min="12546" max="12546" width="13" style="2" customWidth="1"/>
    <col min="12547" max="12547" width="12.83203125" style="2" customWidth="1"/>
    <col min="12548" max="12549" width="14.33203125" style="2" bestFit="1" customWidth="1"/>
    <col min="12550" max="12550" width="15" style="2" bestFit="1" customWidth="1"/>
    <col min="12551" max="12551" width="13.5" style="2" bestFit="1" customWidth="1"/>
    <col min="12552" max="12552" width="14.83203125" style="2" customWidth="1"/>
    <col min="12553" max="12553" width="13.5" style="2" bestFit="1" customWidth="1"/>
    <col min="12554" max="12554" width="15" style="2" bestFit="1" customWidth="1"/>
    <col min="12555" max="12555" width="13.5" style="2" bestFit="1" customWidth="1"/>
    <col min="12556" max="12556" width="14.83203125" style="2" customWidth="1"/>
    <col min="12557" max="12557" width="15" style="2" bestFit="1" customWidth="1"/>
    <col min="12558" max="12558" width="8.83203125" style="2"/>
    <col min="12559" max="12559" width="13.1640625" style="2" customWidth="1"/>
    <col min="12560" max="12800" width="8.83203125" style="2"/>
    <col min="12801" max="12801" width="3.1640625" style="2" customWidth="1"/>
    <col min="12802" max="12802" width="13" style="2" customWidth="1"/>
    <col min="12803" max="12803" width="12.83203125" style="2" customWidth="1"/>
    <col min="12804" max="12805" width="14.33203125" style="2" bestFit="1" customWidth="1"/>
    <col min="12806" max="12806" width="15" style="2" bestFit="1" customWidth="1"/>
    <col min="12807" max="12807" width="13.5" style="2" bestFit="1" customWidth="1"/>
    <col min="12808" max="12808" width="14.83203125" style="2" customWidth="1"/>
    <col min="12809" max="12809" width="13.5" style="2" bestFit="1" customWidth="1"/>
    <col min="12810" max="12810" width="15" style="2" bestFit="1" customWidth="1"/>
    <col min="12811" max="12811" width="13.5" style="2" bestFit="1" customWidth="1"/>
    <col min="12812" max="12812" width="14.83203125" style="2" customWidth="1"/>
    <col min="12813" max="12813" width="15" style="2" bestFit="1" customWidth="1"/>
    <col min="12814" max="12814" width="8.83203125" style="2"/>
    <col min="12815" max="12815" width="13.1640625" style="2" customWidth="1"/>
    <col min="12816" max="13056" width="8.83203125" style="2"/>
    <col min="13057" max="13057" width="3.1640625" style="2" customWidth="1"/>
    <col min="13058" max="13058" width="13" style="2" customWidth="1"/>
    <col min="13059" max="13059" width="12.83203125" style="2" customWidth="1"/>
    <col min="13060" max="13061" width="14.33203125" style="2" bestFit="1" customWidth="1"/>
    <col min="13062" max="13062" width="15" style="2" bestFit="1" customWidth="1"/>
    <col min="13063" max="13063" width="13.5" style="2" bestFit="1" customWidth="1"/>
    <col min="13064" max="13064" width="14.83203125" style="2" customWidth="1"/>
    <col min="13065" max="13065" width="13.5" style="2" bestFit="1" customWidth="1"/>
    <col min="13066" max="13066" width="15" style="2" bestFit="1" customWidth="1"/>
    <col min="13067" max="13067" width="13.5" style="2" bestFit="1" customWidth="1"/>
    <col min="13068" max="13068" width="14.83203125" style="2" customWidth="1"/>
    <col min="13069" max="13069" width="15" style="2" bestFit="1" customWidth="1"/>
    <col min="13070" max="13070" width="8.83203125" style="2"/>
    <col min="13071" max="13071" width="13.1640625" style="2" customWidth="1"/>
    <col min="13072" max="13312" width="8.83203125" style="2"/>
    <col min="13313" max="13313" width="3.1640625" style="2" customWidth="1"/>
    <col min="13314" max="13314" width="13" style="2" customWidth="1"/>
    <col min="13315" max="13315" width="12.83203125" style="2" customWidth="1"/>
    <col min="13316" max="13317" width="14.33203125" style="2" bestFit="1" customWidth="1"/>
    <col min="13318" max="13318" width="15" style="2" bestFit="1" customWidth="1"/>
    <col min="13319" max="13319" width="13.5" style="2" bestFit="1" customWidth="1"/>
    <col min="13320" max="13320" width="14.83203125" style="2" customWidth="1"/>
    <col min="13321" max="13321" width="13.5" style="2" bestFit="1" customWidth="1"/>
    <col min="13322" max="13322" width="15" style="2" bestFit="1" customWidth="1"/>
    <col min="13323" max="13323" width="13.5" style="2" bestFit="1" customWidth="1"/>
    <col min="13324" max="13324" width="14.83203125" style="2" customWidth="1"/>
    <col min="13325" max="13325" width="15" style="2" bestFit="1" customWidth="1"/>
    <col min="13326" max="13326" width="8.83203125" style="2"/>
    <col min="13327" max="13327" width="13.1640625" style="2" customWidth="1"/>
    <col min="13328" max="13568" width="8.83203125" style="2"/>
    <col min="13569" max="13569" width="3.1640625" style="2" customWidth="1"/>
    <col min="13570" max="13570" width="13" style="2" customWidth="1"/>
    <col min="13571" max="13571" width="12.83203125" style="2" customWidth="1"/>
    <col min="13572" max="13573" width="14.33203125" style="2" bestFit="1" customWidth="1"/>
    <col min="13574" max="13574" width="15" style="2" bestFit="1" customWidth="1"/>
    <col min="13575" max="13575" width="13.5" style="2" bestFit="1" customWidth="1"/>
    <col min="13576" max="13576" width="14.83203125" style="2" customWidth="1"/>
    <col min="13577" max="13577" width="13.5" style="2" bestFit="1" customWidth="1"/>
    <col min="13578" max="13578" width="15" style="2" bestFit="1" customWidth="1"/>
    <col min="13579" max="13579" width="13.5" style="2" bestFit="1" customWidth="1"/>
    <col min="13580" max="13580" width="14.83203125" style="2" customWidth="1"/>
    <col min="13581" max="13581" width="15" style="2" bestFit="1" customWidth="1"/>
    <col min="13582" max="13582" width="8.83203125" style="2"/>
    <col min="13583" max="13583" width="13.1640625" style="2" customWidth="1"/>
    <col min="13584" max="13824" width="8.83203125" style="2"/>
    <col min="13825" max="13825" width="3.1640625" style="2" customWidth="1"/>
    <col min="13826" max="13826" width="13" style="2" customWidth="1"/>
    <col min="13827" max="13827" width="12.83203125" style="2" customWidth="1"/>
    <col min="13828" max="13829" width="14.33203125" style="2" bestFit="1" customWidth="1"/>
    <col min="13830" max="13830" width="15" style="2" bestFit="1" customWidth="1"/>
    <col min="13831" max="13831" width="13.5" style="2" bestFit="1" customWidth="1"/>
    <col min="13832" max="13832" width="14.83203125" style="2" customWidth="1"/>
    <col min="13833" max="13833" width="13.5" style="2" bestFit="1" customWidth="1"/>
    <col min="13834" max="13834" width="15" style="2" bestFit="1" customWidth="1"/>
    <col min="13835" max="13835" width="13.5" style="2" bestFit="1" customWidth="1"/>
    <col min="13836" max="13836" width="14.83203125" style="2" customWidth="1"/>
    <col min="13837" max="13837" width="15" style="2" bestFit="1" customWidth="1"/>
    <col min="13838" max="13838" width="8.83203125" style="2"/>
    <col min="13839" max="13839" width="13.1640625" style="2" customWidth="1"/>
    <col min="13840" max="14080" width="8.83203125" style="2"/>
    <col min="14081" max="14081" width="3.1640625" style="2" customWidth="1"/>
    <col min="14082" max="14082" width="13" style="2" customWidth="1"/>
    <col min="14083" max="14083" width="12.83203125" style="2" customWidth="1"/>
    <col min="14084" max="14085" width="14.33203125" style="2" bestFit="1" customWidth="1"/>
    <col min="14086" max="14086" width="15" style="2" bestFit="1" customWidth="1"/>
    <col min="14087" max="14087" width="13.5" style="2" bestFit="1" customWidth="1"/>
    <col min="14088" max="14088" width="14.83203125" style="2" customWidth="1"/>
    <col min="14089" max="14089" width="13.5" style="2" bestFit="1" customWidth="1"/>
    <col min="14090" max="14090" width="15" style="2" bestFit="1" customWidth="1"/>
    <col min="14091" max="14091" width="13.5" style="2" bestFit="1" customWidth="1"/>
    <col min="14092" max="14092" width="14.83203125" style="2" customWidth="1"/>
    <col min="14093" max="14093" width="15" style="2" bestFit="1" customWidth="1"/>
    <col min="14094" max="14094" width="8.83203125" style="2"/>
    <col min="14095" max="14095" width="13.1640625" style="2" customWidth="1"/>
    <col min="14096" max="14336" width="8.83203125" style="2"/>
    <col min="14337" max="14337" width="3.1640625" style="2" customWidth="1"/>
    <col min="14338" max="14338" width="13" style="2" customWidth="1"/>
    <col min="14339" max="14339" width="12.83203125" style="2" customWidth="1"/>
    <col min="14340" max="14341" width="14.33203125" style="2" bestFit="1" customWidth="1"/>
    <col min="14342" max="14342" width="15" style="2" bestFit="1" customWidth="1"/>
    <col min="14343" max="14343" width="13.5" style="2" bestFit="1" customWidth="1"/>
    <col min="14344" max="14344" width="14.83203125" style="2" customWidth="1"/>
    <col min="14345" max="14345" width="13.5" style="2" bestFit="1" customWidth="1"/>
    <col min="14346" max="14346" width="15" style="2" bestFit="1" customWidth="1"/>
    <col min="14347" max="14347" width="13.5" style="2" bestFit="1" customWidth="1"/>
    <col min="14348" max="14348" width="14.83203125" style="2" customWidth="1"/>
    <col min="14349" max="14349" width="15" style="2" bestFit="1" customWidth="1"/>
    <col min="14350" max="14350" width="8.83203125" style="2"/>
    <col min="14351" max="14351" width="13.1640625" style="2" customWidth="1"/>
    <col min="14352" max="14592" width="8.83203125" style="2"/>
    <col min="14593" max="14593" width="3.1640625" style="2" customWidth="1"/>
    <col min="14594" max="14594" width="13" style="2" customWidth="1"/>
    <col min="14595" max="14595" width="12.83203125" style="2" customWidth="1"/>
    <col min="14596" max="14597" width="14.33203125" style="2" bestFit="1" customWidth="1"/>
    <col min="14598" max="14598" width="15" style="2" bestFit="1" customWidth="1"/>
    <col min="14599" max="14599" width="13.5" style="2" bestFit="1" customWidth="1"/>
    <col min="14600" max="14600" width="14.83203125" style="2" customWidth="1"/>
    <col min="14601" max="14601" width="13.5" style="2" bestFit="1" customWidth="1"/>
    <col min="14602" max="14602" width="15" style="2" bestFit="1" customWidth="1"/>
    <col min="14603" max="14603" width="13.5" style="2" bestFit="1" customWidth="1"/>
    <col min="14604" max="14604" width="14.83203125" style="2" customWidth="1"/>
    <col min="14605" max="14605" width="15" style="2" bestFit="1" customWidth="1"/>
    <col min="14606" max="14606" width="8.83203125" style="2"/>
    <col min="14607" max="14607" width="13.1640625" style="2" customWidth="1"/>
    <col min="14608" max="14848" width="8.83203125" style="2"/>
    <col min="14849" max="14849" width="3.1640625" style="2" customWidth="1"/>
    <col min="14850" max="14850" width="13" style="2" customWidth="1"/>
    <col min="14851" max="14851" width="12.83203125" style="2" customWidth="1"/>
    <col min="14852" max="14853" width="14.33203125" style="2" bestFit="1" customWidth="1"/>
    <col min="14854" max="14854" width="15" style="2" bestFit="1" customWidth="1"/>
    <col min="14855" max="14855" width="13.5" style="2" bestFit="1" customWidth="1"/>
    <col min="14856" max="14856" width="14.83203125" style="2" customWidth="1"/>
    <col min="14857" max="14857" width="13.5" style="2" bestFit="1" customWidth="1"/>
    <col min="14858" max="14858" width="15" style="2" bestFit="1" customWidth="1"/>
    <col min="14859" max="14859" width="13.5" style="2" bestFit="1" customWidth="1"/>
    <col min="14860" max="14860" width="14.83203125" style="2" customWidth="1"/>
    <col min="14861" max="14861" width="15" style="2" bestFit="1" customWidth="1"/>
    <col min="14862" max="14862" width="8.83203125" style="2"/>
    <col min="14863" max="14863" width="13.1640625" style="2" customWidth="1"/>
    <col min="14864" max="15104" width="8.83203125" style="2"/>
    <col min="15105" max="15105" width="3.1640625" style="2" customWidth="1"/>
    <col min="15106" max="15106" width="13" style="2" customWidth="1"/>
    <col min="15107" max="15107" width="12.83203125" style="2" customWidth="1"/>
    <col min="15108" max="15109" width="14.33203125" style="2" bestFit="1" customWidth="1"/>
    <col min="15110" max="15110" width="15" style="2" bestFit="1" customWidth="1"/>
    <col min="15111" max="15111" width="13.5" style="2" bestFit="1" customWidth="1"/>
    <col min="15112" max="15112" width="14.83203125" style="2" customWidth="1"/>
    <col min="15113" max="15113" width="13.5" style="2" bestFit="1" customWidth="1"/>
    <col min="15114" max="15114" width="15" style="2" bestFit="1" customWidth="1"/>
    <col min="15115" max="15115" width="13.5" style="2" bestFit="1" customWidth="1"/>
    <col min="15116" max="15116" width="14.83203125" style="2" customWidth="1"/>
    <col min="15117" max="15117" width="15" style="2" bestFit="1" customWidth="1"/>
    <col min="15118" max="15118" width="8.83203125" style="2"/>
    <col min="15119" max="15119" width="13.1640625" style="2" customWidth="1"/>
    <col min="15120" max="15360" width="8.83203125" style="2"/>
    <col min="15361" max="15361" width="3.1640625" style="2" customWidth="1"/>
    <col min="15362" max="15362" width="13" style="2" customWidth="1"/>
    <col min="15363" max="15363" width="12.83203125" style="2" customWidth="1"/>
    <col min="15364" max="15365" width="14.33203125" style="2" bestFit="1" customWidth="1"/>
    <col min="15366" max="15366" width="15" style="2" bestFit="1" customWidth="1"/>
    <col min="15367" max="15367" width="13.5" style="2" bestFit="1" customWidth="1"/>
    <col min="15368" max="15368" width="14.83203125" style="2" customWidth="1"/>
    <col min="15369" max="15369" width="13.5" style="2" bestFit="1" customWidth="1"/>
    <col min="15370" max="15370" width="15" style="2" bestFit="1" customWidth="1"/>
    <col min="15371" max="15371" width="13.5" style="2" bestFit="1" customWidth="1"/>
    <col min="15372" max="15372" width="14.83203125" style="2" customWidth="1"/>
    <col min="15373" max="15373" width="15" style="2" bestFit="1" customWidth="1"/>
    <col min="15374" max="15374" width="8.83203125" style="2"/>
    <col min="15375" max="15375" width="13.1640625" style="2" customWidth="1"/>
    <col min="15376" max="15616" width="8.83203125" style="2"/>
    <col min="15617" max="15617" width="3.1640625" style="2" customWidth="1"/>
    <col min="15618" max="15618" width="13" style="2" customWidth="1"/>
    <col min="15619" max="15619" width="12.83203125" style="2" customWidth="1"/>
    <col min="15620" max="15621" width="14.33203125" style="2" bestFit="1" customWidth="1"/>
    <col min="15622" max="15622" width="15" style="2" bestFit="1" customWidth="1"/>
    <col min="15623" max="15623" width="13.5" style="2" bestFit="1" customWidth="1"/>
    <col min="15624" max="15624" width="14.83203125" style="2" customWidth="1"/>
    <col min="15625" max="15625" width="13.5" style="2" bestFit="1" customWidth="1"/>
    <col min="15626" max="15626" width="15" style="2" bestFit="1" customWidth="1"/>
    <col min="15627" max="15627" width="13.5" style="2" bestFit="1" customWidth="1"/>
    <col min="15628" max="15628" width="14.83203125" style="2" customWidth="1"/>
    <col min="15629" max="15629" width="15" style="2" bestFit="1" customWidth="1"/>
    <col min="15630" max="15630" width="8.83203125" style="2"/>
    <col min="15631" max="15631" width="13.1640625" style="2" customWidth="1"/>
    <col min="15632" max="15872" width="8.83203125" style="2"/>
    <col min="15873" max="15873" width="3.1640625" style="2" customWidth="1"/>
    <col min="15874" max="15874" width="13" style="2" customWidth="1"/>
    <col min="15875" max="15875" width="12.83203125" style="2" customWidth="1"/>
    <col min="15876" max="15877" width="14.33203125" style="2" bestFit="1" customWidth="1"/>
    <col min="15878" max="15878" width="15" style="2" bestFit="1" customWidth="1"/>
    <col min="15879" max="15879" width="13.5" style="2" bestFit="1" customWidth="1"/>
    <col min="15880" max="15880" width="14.83203125" style="2" customWidth="1"/>
    <col min="15881" max="15881" width="13.5" style="2" bestFit="1" customWidth="1"/>
    <col min="15882" max="15882" width="15" style="2" bestFit="1" customWidth="1"/>
    <col min="15883" max="15883" width="13.5" style="2" bestFit="1" customWidth="1"/>
    <col min="15884" max="15884" width="14.83203125" style="2" customWidth="1"/>
    <col min="15885" max="15885" width="15" style="2" bestFit="1" customWidth="1"/>
    <col min="15886" max="15886" width="8.83203125" style="2"/>
    <col min="15887" max="15887" width="13.1640625" style="2" customWidth="1"/>
    <col min="15888" max="16128" width="8.83203125" style="2"/>
    <col min="16129" max="16129" width="3.1640625" style="2" customWidth="1"/>
    <col min="16130" max="16130" width="13" style="2" customWidth="1"/>
    <col min="16131" max="16131" width="12.83203125" style="2" customWidth="1"/>
    <col min="16132" max="16133" width="14.33203125" style="2" bestFit="1" customWidth="1"/>
    <col min="16134" max="16134" width="15" style="2" bestFit="1" customWidth="1"/>
    <col min="16135" max="16135" width="13.5" style="2" bestFit="1" customWidth="1"/>
    <col min="16136" max="16136" width="14.83203125" style="2" customWidth="1"/>
    <col min="16137" max="16137" width="13.5" style="2" bestFit="1" customWidth="1"/>
    <col min="16138" max="16138" width="15" style="2" bestFit="1" customWidth="1"/>
    <col min="16139" max="16139" width="13.5" style="2" bestFit="1" customWidth="1"/>
    <col min="16140" max="16140" width="14.83203125" style="2" customWidth="1"/>
    <col min="16141" max="16141" width="15" style="2" bestFit="1" customWidth="1"/>
    <col min="16142" max="16142" width="8.83203125" style="2"/>
    <col min="16143" max="16143" width="13.1640625" style="2" customWidth="1"/>
    <col min="16144" max="16384" width="8.83203125" style="2"/>
  </cols>
  <sheetData>
    <row r="1" spans="2:19" x14ac:dyDescent="0.15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2:19" ht="16" x14ac:dyDescent="0.15">
      <c r="B2" s="3" t="s">
        <v>0</v>
      </c>
      <c r="G2" s="4"/>
      <c r="H2" s="4"/>
      <c r="I2" s="4"/>
      <c r="K2" s="4"/>
      <c r="L2" s="4"/>
    </row>
    <row r="3" spans="2:19" x14ac:dyDescent="0.15">
      <c r="B3" s="5" t="s">
        <v>35</v>
      </c>
      <c r="C3" s="5" t="s">
        <v>35</v>
      </c>
      <c r="D3" s="6" t="s">
        <v>1</v>
      </c>
      <c r="E3" s="6" t="str">
        <f>D3</f>
        <v>S1</v>
      </c>
      <c r="F3" s="69" t="s">
        <v>57</v>
      </c>
      <c r="G3" s="7" t="str">
        <f>F3</f>
        <v>SB1</v>
      </c>
      <c r="H3" s="70" t="s">
        <v>2</v>
      </c>
      <c r="I3" s="6" t="str">
        <f>H3</f>
        <v>S9</v>
      </c>
      <c r="J3" s="69" t="s">
        <v>65</v>
      </c>
      <c r="K3" s="7" t="str">
        <f>J3</f>
        <v>SB9</v>
      </c>
      <c r="L3" s="70" t="s">
        <v>3</v>
      </c>
      <c r="M3" s="69" t="s">
        <v>73</v>
      </c>
      <c r="Q3" s="8"/>
    </row>
    <row r="4" spans="2:19" x14ac:dyDescent="0.15">
      <c r="B4" s="5" t="s">
        <v>29</v>
      </c>
      <c r="C4" s="5" t="s">
        <v>29</v>
      </c>
      <c r="D4" s="6" t="s">
        <v>6</v>
      </c>
      <c r="E4" s="6" t="str">
        <f t="shared" ref="E4:G10" si="0">D4</f>
        <v>S2</v>
      </c>
      <c r="F4" s="69" t="s">
        <v>58</v>
      </c>
      <c r="G4" s="7" t="str">
        <f t="shared" si="0"/>
        <v>SB2</v>
      </c>
      <c r="H4" s="70" t="s">
        <v>7</v>
      </c>
      <c r="I4" s="6" t="str">
        <f t="shared" ref="I4:I10" si="1">H4</f>
        <v>S10</v>
      </c>
      <c r="J4" s="69" t="s">
        <v>66</v>
      </c>
      <c r="K4" s="7" t="str">
        <f t="shared" ref="K4:K10" si="2">J4</f>
        <v>SB10</v>
      </c>
      <c r="L4" s="6" t="str">
        <f>L3</f>
        <v>S17</v>
      </c>
      <c r="M4" s="69" t="s">
        <v>73</v>
      </c>
      <c r="Q4" s="8"/>
    </row>
    <row r="5" spans="2:19" x14ac:dyDescent="0.15">
      <c r="B5" s="5" t="s">
        <v>23</v>
      </c>
      <c r="C5" s="5" t="s">
        <v>23</v>
      </c>
      <c r="D5" s="6" t="s">
        <v>12</v>
      </c>
      <c r="E5" s="6" t="str">
        <f t="shared" si="0"/>
        <v>S3</v>
      </c>
      <c r="F5" s="69" t="s">
        <v>59</v>
      </c>
      <c r="G5" s="7" t="str">
        <f t="shared" si="0"/>
        <v>SB3</v>
      </c>
      <c r="H5" s="70" t="s">
        <v>13</v>
      </c>
      <c r="I5" s="6" t="str">
        <f t="shared" si="1"/>
        <v>S11</v>
      </c>
      <c r="J5" s="69" t="s">
        <v>67</v>
      </c>
      <c r="K5" s="7" t="str">
        <f t="shared" si="2"/>
        <v>SB11</v>
      </c>
      <c r="L5" s="70" t="s">
        <v>8</v>
      </c>
      <c r="M5" s="69" t="s">
        <v>74</v>
      </c>
      <c r="Q5" s="8"/>
    </row>
    <row r="6" spans="2:19" x14ac:dyDescent="0.15">
      <c r="B6" s="5" t="s">
        <v>17</v>
      </c>
      <c r="C6" s="5" t="s">
        <v>17</v>
      </c>
      <c r="D6" s="6" t="s">
        <v>18</v>
      </c>
      <c r="E6" s="6" t="str">
        <f t="shared" si="0"/>
        <v>S4</v>
      </c>
      <c r="F6" s="69" t="s">
        <v>60</v>
      </c>
      <c r="G6" s="7" t="str">
        <f t="shared" si="0"/>
        <v>SB4</v>
      </c>
      <c r="H6" s="70" t="s">
        <v>19</v>
      </c>
      <c r="I6" s="6" t="str">
        <f t="shared" si="1"/>
        <v>S12</v>
      </c>
      <c r="J6" s="69" t="s">
        <v>68</v>
      </c>
      <c r="K6" s="7" t="str">
        <f t="shared" si="2"/>
        <v>SB12</v>
      </c>
      <c r="L6" s="70" t="s">
        <v>8</v>
      </c>
      <c r="M6" s="69" t="s">
        <v>74</v>
      </c>
      <c r="Q6" s="8"/>
    </row>
    <row r="7" spans="2:19" x14ac:dyDescent="0.15">
      <c r="B7" s="5" t="s">
        <v>11</v>
      </c>
      <c r="C7" s="5" t="s">
        <v>11</v>
      </c>
      <c r="D7" s="6" t="s">
        <v>24</v>
      </c>
      <c r="E7" s="6" t="str">
        <f t="shared" si="0"/>
        <v>S5</v>
      </c>
      <c r="F7" s="69" t="s">
        <v>61</v>
      </c>
      <c r="G7" s="7" t="str">
        <f t="shared" si="0"/>
        <v>SB5</v>
      </c>
      <c r="H7" s="70" t="s">
        <v>25</v>
      </c>
      <c r="I7" s="6" t="str">
        <f t="shared" si="1"/>
        <v>S13</v>
      </c>
      <c r="J7" s="69" t="s">
        <v>69</v>
      </c>
      <c r="K7" s="7" t="str">
        <f t="shared" si="2"/>
        <v>SB13</v>
      </c>
      <c r="L7" s="70" t="s">
        <v>14</v>
      </c>
      <c r="M7" s="69" t="s">
        <v>75</v>
      </c>
      <c r="Q7" s="9"/>
    </row>
    <row r="8" spans="2:19" x14ac:dyDescent="0.15">
      <c r="B8" s="10" t="s">
        <v>41</v>
      </c>
      <c r="C8" s="10" t="s">
        <v>41</v>
      </c>
      <c r="D8" s="6" t="s">
        <v>30</v>
      </c>
      <c r="E8" s="6" t="str">
        <f t="shared" si="0"/>
        <v>S6</v>
      </c>
      <c r="F8" s="69" t="s">
        <v>62</v>
      </c>
      <c r="G8" s="7" t="str">
        <f t="shared" si="0"/>
        <v>SB6</v>
      </c>
      <c r="H8" s="70" t="s">
        <v>31</v>
      </c>
      <c r="I8" s="6" t="str">
        <f t="shared" si="1"/>
        <v>S14</v>
      </c>
      <c r="J8" s="69" t="s">
        <v>70</v>
      </c>
      <c r="K8" s="7" t="str">
        <f t="shared" si="2"/>
        <v>SB14</v>
      </c>
      <c r="L8" s="70" t="s">
        <v>14</v>
      </c>
      <c r="M8" s="69" t="s">
        <v>75</v>
      </c>
      <c r="Q8" s="8"/>
    </row>
    <row r="9" spans="2:19" x14ac:dyDescent="0.15">
      <c r="B9" s="5"/>
      <c r="C9" s="5"/>
      <c r="D9" s="6" t="s">
        <v>36</v>
      </c>
      <c r="E9" s="6" t="str">
        <f t="shared" si="0"/>
        <v>S7</v>
      </c>
      <c r="F9" s="69" t="s">
        <v>63</v>
      </c>
      <c r="G9" s="7" t="str">
        <f t="shared" si="0"/>
        <v>SB7</v>
      </c>
      <c r="H9" s="70" t="s">
        <v>37</v>
      </c>
      <c r="I9" s="6" t="str">
        <f t="shared" si="1"/>
        <v>S15</v>
      </c>
      <c r="J9" s="69" t="s">
        <v>71</v>
      </c>
      <c r="K9" s="7" t="str">
        <f t="shared" si="2"/>
        <v>SB15</v>
      </c>
      <c r="L9" s="70" t="s">
        <v>20</v>
      </c>
      <c r="M9" s="69" t="s">
        <v>76</v>
      </c>
    </row>
    <row r="10" spans="2:19" x14ac:dyDescent="0.15">
      <c r="B10" s="5"/>
      <c r="C10" s="5"/>
      <c r="D10" s="6" t="s">
        <v>42</v>
      </c>
      <c r="E10" s="6" t="str">
        <f t="shared" si="0"/>
        <v>S8</v>
      </c>
      <c r="F10" s="69" t="s">
        <v>64</v>
      </c>
      <c r="G10" s="7" t="str">
        <f t="shared" si="0"/>
        <v>SB8</v>
      </c>
      <c r="H10" s="70" t="s">
        <v>43</v>
      </c>
      <c r="I10" s="6" t="str">
        <f t="shared" si="1"/>
        <v>S16</v>
      </c>
      <c r="J10" s="69" t="s">
        <v>72</v>
      </c>
      <c r="K10" s="7" t="str">
        <f t="shared" si="2"/>
        <v>SB16</v>
      </c>
      <c r="L10" s="70" t="s">
        <v>20</v>
      </c>
      <c r="M10" s="69" t="s">
        <v>76</v>
      </c>
    </row>
    <row r="11" spans="2:19" x14ac:dyDescent="0.15">
      <c r="B11" s="11"/>
      <c r="C11" s="11"/>
      <c r="D11" s="11"/>
      <c r="E11" s="11"/>
      <c r="F11" s="12"/>
      <c r="G11" s="12"/>
      <c r="H11" s="11"/>
      <c r="I11" s="13"/>
      <c r="J11" s="14"/>
      <c r="K11" s="14"/>
      <c r="L11" s="15"/>
    </row>
    <row r="12" spans="2:19" x14ac:dyDescent="0.15">
      <c r="B12" s="16" t="s">
        <v>47</v>
      </c>
      <c r="C12" s="14"/>
      <c r="D12" s="14"/>
      <c r="E12" s="14"/>
      <c r="F12" s="14"/>
      <c r="G12" s="17"/>
      <c r="H12" s="17"/>
      <c r="I12" s="17"/>
      <c r="J12" s="14"/>
      <c r="K12" s="17"/>
      <c r="L12" s="18"/>
      <c r="M12" s="11"/>
      <c r="R12" s="8"/>
      <c r="S12" s="8"/>
    </row>
    <row r="13" spans="2:19" x14ac:dyDescent="0.15">
      <c r="B13" s="71">
        <v>0.441</v>
      </c>
      <c r="C13" s="71">
        <v>0.44700000000000001</v>
      </c>
      <c r="D13" s="71">
        <v>0.41699999999999998</v>
      </c>
      <c r="E13" s="71">
        <v>0.42199999999999999</v>
      </c>
      <c r="F13" s="71">
        <v>0.05</v>
      </c>
      <c r="G13" s="71">
        <v>0.05</v>
      </c>
      <c r="H13" s="71">
        <v>0.41699999999999998</v>
      </c>
      <c r="I13" s="71">
        <v>0.42199999999999999</v>
      </c>
      <c r="J13" s="71">
        <v>0.05</v>
      </c>
      <c r="K13" s="71">
        <v>0.05</v>
      </c>
      <c r="L13" s="71">
        <v>0.42399999999999999</v>
      </c>
      <c r="M13" s="71">
        <v>0.05</v>
      </c>
      <c r="R13" s="8"/>
      <c r="S13" s="8"/>
    </row>
    <row r="14" spans="2:19" x14ac:dyDescent="0.15">
      <c r="B14" s="71">
        <v>0.36799999999999999</v>
      </c>
      <c r="C14" s="71">
        <v>0.373</v>
      </c>
      <c r="D14" s="71">
        <v>0.41799999999999998</v>
      </c>
      <c r="E14" s="71">
        <v>0.41599999999999998</v>
      </c>
      <c r="F14" s="71">
        <v>0.05</v>
      </c>
      <c r="G14" s="71">
        <v>0.05</v>
      </c>
      <c r="H14" s="71">
        <v>0.41799999999999998</v>
      </c>
      <c r="I14" s="71">
        <v>0.41599999999999998</v>
      </c>
      <c r="J14" s="71">
        <v>0.05</v>
      </c>
      <c r="K14" s="71">
        <v>0.05</v>
      </c>
      <c r="L14" s="71">
        <v>0.42399999999999999</v>
      </c>
      <c r="M14" s="71">
        <v>0.05</v>
      </c>
      <c r="R14" s="19"/>
      <c r="S14" s="19"/>
    </row>
    <row r="15" spans="2:19" x14ac:dyDescent="0.15">
      <c r="B15" s="71">
        <v>0.29599999999999999</v>
      </c>
      <c r="C15" s="71">
        <v>0.30399999999999999</v>
      </c>
      <c r="D15" s="71">
        <v>0.435</v>
      </c>
      <c r="E15" s="71">
        <v>0.42299999999999999</v>
      </c>
      <c r="F15" s="71">
        <v>0.05</v>
      </c>
      <c r="G15" s="71">
        <v>0.05</v>
      </c>
      <c r="H15" s="71">
        <v>0.435</v>
      </c>
      <c r="I15" s="71">
        <v>0.42299999999999999</v>
      </c>
      <c r="J15" s="71">
        <v>0.05</v>
      </c>
      <c r="K15" s="71">
        <v>0.05</v>
      </c>
      <c r="L15" s="71">
        <v>0.41699999999999998</v>
      </c>
      <c r="M15" s="71">
        <v>0.05</v>
      </c>
      <c r="R15" s="19"/>
      <c r="S15" s="19"/>
    </row>
    <row r="16" spans="2:19" x14ac:dyDescent="0.15">
      <c r="B16" s="71">
        <v>0.26500000000000001</v>
      </c>
      <c r="C16" s="71">
        <v>0.27</v>
      </c>
      <c r="D16" s="71">
        <v>0.435</v>
      </c>
      <c r="E16" s="71">
        <v>0.42799999999999999</v>
      </c>
      <c r="F16" s="71">
        <v>0.05</v>
      </c>
      <c r="G16" s="71">
        <v>0.05</v>
      </c>
      <c r="H16" s="71">
        <v>0.435</v>
      </c>
      <c r="I16" s="71">
        <v>0.42799999999999999</v>
      </c>
      <c r="J16" s="71">
        <v>0.05</v>
      </c>
      <c r="K16" s="71">
        <v>0.05</v>
      </c>
      <c r="L16" s="71">
        <v>0.41799999999999998</v>
      </c>
      <c r="M16" s="71">
        <v>0.05</v>
      </c>
      <c r="S16" s="19"/>
    </row>
    <row r="17" spans="1:20" x14ac:dyDescent="0.15">
      <c r="B17" s="71">
        <v>0.251</v>
      </c>
      <c r="C17" s="71">
        <v>0.252</v>
      </c>
      <c r="D17" s="71">
        <v>0.41699999999999998</v>
      </c>
      <c r="E17" s="71">
        <v>0.42199999999999999</v>
      </c>
      <c r="F17" s="71">
        <v>0.05</v>
      </c>
      <c r="G17" s="71">
        <v>0.05</v>
      </c>
      <c r="H17" s="71">
        <v>0.41699999999999998</v>
      </c>
      <c r="I17" s="71">
        <v>0.42199999999999999</v>
      </c>
      <c r="J17" s="71">
        <v>0.05</v>
      </c>
      <c r="K17" s="71">
        <v>0.05</v>
      </c>
      <c r="L17" s="71">
        <v>0.435</v>
      </c>
      <c r="M17" s="71">
        <v>0.05</v>
      </c>
      <c r="P17" s="19"/>
      <c r="Q17" s="19"/>
    </row>
    <row r="18" spans="1:20" x14ac:dyDescent="0.15">
      <c r="B18" s="71">
        <v>0.23</v>
      </c>
      <c r="C18" s="71">
        <v>0.23200000000000001</v>
      </c>
      <c r="D18" s="71">
        <v>0.41799999999999998</v>
      </c>
      <c r="E18" s="71">
        <v>0.41599999999999998</v>
      </c>
      <c r="F18" s="71">
        <v>0.05</v>
      </c>
      <c r="G18" s="71">
        <v>0.05</v>
      </c>
      <c r="H18" s="71">
        <v>0.41799999999999998</v>
      </c>
      <c r="I18" s="71">
        <v>0.41599999999999998</v>
      </c>
      <c r="J18" s="71">
        <v>0.05</v>
      </c>
      <c r="K18" s="71">
        <v>0.05</v>
      </c>
      <c r="L18" s="71">
        <v>0.435</v>
      </c>
      <c r="M18" s="71">
        <v>0.05</v>
      </c>
    </row>
    <row r="19" spans="1:20" x14ac:dyDescent="0.15">
      <c r="B19" s="71">
        <v>4.5999999999999999E-2</v>
      </c>
      <c r="C19" s="71">
        <v>4.5999999999999999E-2</v>
      </c>
      <c r="D19" s="71">
        <v>0.435</v>
      </c>
      <c r="E19" s="71">
        <v>0.42299999999999999</v>
      </c>
      <c r="F19" s="71">
        <v>0.05</v>
      </c>
      <c r="G19" s="71">
        <v>0.05</v>
      </c>
      <c r="H19" s="71">
        <v>0.435</v>
      </c>
      <c r="I19" s="71">
        <v>0.42299999999999999</v>
      </c>
      <c r="J19" s="71">
        <v>0.05</v>
      </c>
      <c r="K19" s="71">
        <v>0.05</v>
      </c>
      <c r="L19" s="71">
        <v>0.42399999999999999</v>
      </c>
      <c r="M19" s="71">
        <v>0.05</v>
      </c>
    </row>
    <row r="20" spans="1:20" x14ac:dyDescent="0.15">
      <c r="B20" s="71">
        <v>4.5999999999999999E-2</v>
      </c>
      <c r="C20" s="71">
        <v>4.5999999999999999E-2</v>
      </c>
      <c r="D20" s="71">
        <v>0.435</v>
      </c>
      <c r="E20" s="71">
        <v>0.42799999999999999</v>
      </c>
      <c r="F20" s="71">
        <v>0.05</v>
      </c>
      <c r="G20" s="71">
        <v>0.05</v>
      </c>
      <c r="H20" s="71">
        <v>0.435</v>
      </c>
      <c r="I20" s="71">
        <v>0.42799999999999999</v>
      </c>
      <c r="J20" s="71">
        <v>0.05</v>
      </c>
      <c r="K20" s="71">
        <v>0.05</v>
      </c>
      <c r="L20" s="71">
        <v>0.42399999999999999</v>
      </c>
      <c r="M20" s="71">
        <v>0.05</v>
      </c>
    </row>
    <row r="21" spans="1:20" x14ac:dyDescent="0.1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20" x14ac:dyDescent="0.15">
      <c r="B22" s="21" t="s">
        <v>48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5"/>
      <c r="Q22" s="25"/>
      <c r="R22" s="25"/>
    </row>
    <row r="23" spans="1:20" x14ac:dyDescent="0.15">
      <c r="B23" s="26" t="s">
        <v>35</v>
      </c>
      <c r="C23" s="27">
        <f>AVERAGE(B13:C13)-AVERAGE(B$18:C$18)</f>
        <v>0.21299999999999999</v>
      </c>
      <c r="D23" s="28" t="str">
        <f t="shared" ref="D23:D30" si="3">D3</f>
        <v>S1</v>
      </c>
      <c r="E23" s="27">
        <f>AVERAGE(D13:E13)-AVERAGE(F13:G13)-$C$28</f>
        <v>0.13849999999999998</v>
      </c>
      <c r="F23" s="28" t="str">
        <f t="shared" ref="F23:F30" si="4">F3</f>
        <v>SB1</v>
      </c>
      <c r="G23" s="27"/>
      <c r="H23" s="28" t="str">
        <f t="shared" ref="H23:H30" si="5">H3</f>
        <v>S9</v>
      </c>
      <c r="I23" s="27">
        <f>AVERAGE(H13:I13)-AVERAGE(J13:K13)-$C$28</f>
        <v>0.13849999999999998</v>
      </c>
      <c r="J23" s="28" t="str">
        <f t="shared" ref="J23:J30" si="6">J3</f>
        <v>SB9</v>
      </c>
      <c r="K23" s="27"/>
      <c r="L23" s="28" t="str">
        <f t="shared" ref="L23" si="7">L3</f>
        <v>S17</v>
      </c>
      <c r="M23" s="27">
        <f>AVERAGE(L13:L14)-AVERAGE(M13:M14)-$C$28</f>
        <v>0.14299999999999999</v>
      </c>
      <c r="N23" s="24"/>
      <c r="O23" s="25"/>
      <c r="P23" s="25"/>
      <c r="Q23" s="25"/>
      <c r="R23" s="25"/>
    </row>
    <row r="24" spans="1:20" x14ac:dyDescent="0.15">
      <c r="A24" s="29"/>
      <c r="B24" s="26" t="s">
        <v>29</v>
      </c>
      <c r="C24" s="27">
        <f t="shared" ref="C24:C27" si="8">AVERAGE(B14:C14)-AVERAGE(B$18:C$18)</f>
        <v>0.13949999999999999</v>
      </c>
      <c r="D24" s="28" t="str">
        <f t="shared" si="3"/>
        <v>S2</v>
      </c>
      <c r="E24" s="27">
        <f>AVERAGE(D14:E14)-AVERAGE(F14:G14)-$C$28</f>
        <v>0.13599999999999998</v>
      </c>
      <c r="F24" s="28" t="str">
        <f t="shared" si="4"/>
        <v>SB2</v>
      </c>
      <c r="G24" s="27"/>
      <c r="H24" s="28" t="str">
        <f t="shared" si="5"/>
        <v>S10</v>
      </c>
      <c r="I24" s="27">
        <f>AVERAGE(H14:I14)-AVERAGE(J14:K14)-$C$28</f>
        <v>0.13599999999999998</v>
      </c>
      <c r="J24" s="28" t="str">
        <f t="shared" si="6"/>
        <v>SB10</v>
      </c>
      <c r="K24" s="27"/>
      <c r="L24" s="28" t="str">
        <f>L5</f>
        <v>S18</v>
      </c>
      <c r="M24" s="27">
        <f>AVERAGE(L15:L16)-AVERAGE(M15:M16)-$C$28</f>
        <v>0.13649999999999998</v>
      </c>
      <c r="N24" s="24"/>
      <c r="O24" s="25"/>
      <c r="P24" s="25"/>
      <c r="Q24" s="25"/>
      <c r="R24" s="25"/>
    </row>
    <row r="25" spans="1:20" x14ac:dyDescent="0.15">
      <c r="A25" s="30"/>
      <c r="B25" s="26" t="s">
        <v>23</v>
      </c>
      <c r="C25" s="27">
        <f t="shared" si="8"/>
        <v>6.8999999999999978E-2</v>
      </c>
      <c r="D25" s="28" t="str">
        <f t="shared" si="3"/>
        <v>S3</v>
      </c>
      <c r="E25" s="27">
        <f>AVERAGE(D15:E15)-AVERAGE(F15:G15)-$C$28</f>
        <v>0.14799999999999999</v>
      </c>
      <c r="F25" s="28" t="str">
        <f t="shared" si="4"/>
        <v>SB3</v>
      </c>
      <c r="G25" s="27"/>
      <c r="H25" s="28" t="str">
        <f t="shared" si="5"/>
        <v>S11</v>
      </c>
      <c r="I25" s="27">
        <f>AVERAGE(H15:I15)-AVERAGE(J15:K15)-$C$28</f>
        <v>0.14799999999999999</v>
      </c>
      <c r="J25" s="28" t="str">
        <f t="shared" si="6"/>
        <v>SB11</v>
      </c>
      <c r="K25" s="27"/>
      <c r="L25" s="28" t="str">
        <f>L7</f>
        <v>S19</v>
      </c>
      <c r="M25" s="27">
        <f>AVERAGE(L17:L18)-AVERAGE(M17:M18)-$C$28</f>
        <v>0.154</v>
      </c>
      <c r="N25" s="24"/>
      <c r="Q25" s="25"/>
      <c r="R25" s="25"/>
      <c r="S25" s="25"/>
      <c r="T25" s="25"/>
    </row>
    <row r="26" spans="1:20" x14ac:dyDescent="0.15">
      <c r="A26" s="4"/>
      <c r="B26" s="26" t="s">
        <v>17</v>
      </c>
      <c r="C26" s="27">
        <f t="shared" si="8"/>
        <v>3.6500000000000005E-2</v>
      </c>
      <c r="D26" s="28" t="str">
        <f t="shared" si="3"/>
        <v>S4</v>
      </c>
      <c r="E26" s="27">
        <f>AVERAGE(D16:E16)-AVERAGE(F16:G16)-$C$28</f>
        <v>0.15049999999999999</v>
      </c>
      <c r="F26" s="28" t="str">
        <f t="shared" si="4"/>
        <v>SB4</v>
      </c>
      <c r="G26" s="27"/>
      <c r="H26" s="28" t="str">
        <f t="shared" si="5"/>
        <v>S12</v>
      </c>
      <c r="I26" s="27">
        <f>AVERAGE(H16:I16)-AVERAGE(J16:K16)-$C$28</f>
        <v>0.15049999999999999</v>
      </c>
      <c r="J26" s="28" t="str">
        <f t="shared" si="6"/>
        <v>SB12</v>
      </c>
      <c r="K26" s="27"/>
      <c r="L26" s="28" t="str">
        <f>L9</f>
        <v>S20</v>
      </c>
      <c r="M26" s="27">
        <f>AVERAGE(L19:L20)-AVERAGE(M19:M20)-$C$28</f>
        <v>0.14299999999999999</v>
      </c>
      <c r="N26" s="24"/>
      <c r="O26" s="25"/>
      <c r="P26" s="25"/>
      <c r="Q26" s="25"/>
      <c r="R26" s="25"/>
      <c r="S26" s="25"/>
      <c r="T26" s="25"/>
    </row>
    <row r="27" spans="1:20" x14ac:dyDescent="0.15">
      <c r="A27" s="4"/>
      <c r="B27" s="26" t="s">
        <v>11</v>
      </c>
      <c r="C27" s="27">
        <f t="shared" si="8"/>
        <v>2.049999999999999E-2</v>
      </c>
      <c r="D27" s="28" t="str">
        <f t="shared" si="3"/>
        <v>S5</v>
      </c>
      <c r="E27" s="27">
        <f>AVERAGE(D17:E17)-AVERAGE(F17:G17)-$C$28</f>
        <v>0.13849999999999998</v>
      </c>
      <c r="F27" s="28" t="str">
        <f t="shared" si="4"/>
        <v>SB5</v>
      </c>
      <c r="G27" s="27"/>
      <c r="H27" s="28" t="str">
        <f t="shared" si="5"/>
        <v>S13</v>
      </c>
      <c r="I27" s="27">
        <f>AVERAGE(H17:I17)-AVERAGE(J17:K17)-$C$28</f>
        <v>0.13849999999999998</v>
      </c>
      <c r="J27" s="28" t="str">
        <f t="shared" si="6"/>
        <v>SB13</v>
      </c>
      <c r="K27" s="27"/>
      <c r="L27" s="28" t="str">
        <f>M3</f>
        <v>SB17</v>
      </c>
      <c r="M27" s="27"/>
      <c r="N27" s="24"/>
      <c r="O27" s="31"/>
      <c r="P27" s="31"/>
      <c r="Q27" s="25"/>
      <c r="R27" s="25"/>
      <c r="S27" s="25"/>
      <c r="T27" s="25"/>
    </row>
    <row r="28" spans="1:20" x14ac:dyDescent="0.15">
      <c r="A28" s="4"/>
      <c r="B28" s="10" t="s">
        <v>41</v>
      </c>
      <c r="C28" s="27">
        <f>AVERAGE(B$18:C$18)</f>
        <v>0.23100000000000001</v>
      </c>
      <c r="D28" s="28" t="str">
        <f t="shared" si="3"/>
        <v>S6</v>
      </c>
      <c r="E28" s="27">
        <f>AVERAGE(D18:E18)-AVERAGE(F18:G18)-$C$28</f>
        <v>0.13599999999999998</v>
      </c>
      <c r="F28" s="28" t="str">
        <f t="shared" si="4"/>
        <v>SB6</v>
      </c>
      <c r="G28" s="27"/>
      <c r="H28" s="28" t="str">
        <f t="shared" si="5"/>
        <v>S14</v>
      </c>
      <c r="I28" s="27">
        <f>AVERAGE(H18:I18)-AVERAGE(J18:K18)-$C$28</f>
        <v>0.13599999999999998</v>
      </c>
      <c r="J28" s="28" t="str">
        <f t="shared" si="6"/>
        <v>SB14</v>
      </c>
      <c r="K28" s="27"/>
      <c r="L28" s="28" t="str">
        <f>M5</f>
        <v>SB18</v>
      </c>
      <c r="M28" s="27"/>
      <c r="N28" s="24"/>
      <c r="O28" s="31"/>
      <c r="P28" s="31"/>
      <c r="Q28" s="25"/>
      <c r="R28" s="25"/>
      <c r="S28" s="25"/>
      <c r="T28" s="25"/>
    </row>
    <row r="29" spans="1:20" x14ac:dyDescent="0.15">
      <c r="A29" s="4"/>
      <c r="B29" s="72"/>
      <c r="C29" s="27"/>
      <c r="D29" s="28" t="str">
        <f t="shared" si="3"/>
        <v>S7</v>
      </c>
      <c r="E29" s="27">
        <f>AVERAGE(D19:E19)-AVERAGE(F19:G19)-$C$28</f>
        <v>0.14799999999999999</v>
      </c>
      <c r="F29" s="28" t="str">
        <f t="shared" si="4"/>
        <v>SB7</v>
      </c>
      <c r="G29" s="27"/>
      <c r="H29" s="28" t="str">
        <f t="shared" si="5"/>
        <v>S15</v>
      </c>
      <c r="I29" s="27">
        <f>AVERAGE(H19:I19)-AVERAGE(J19:K19)-$C$28</f>
        <v>0.14799999999999999</v>
      </c>
      <c r="J29" s="28" t="str">
        <f t="shared" si="6"/>
        <v>SB15</v>
      </c>
      <c r="K29" s="27"/>
      <c r="L29" s="28" t="str">
        <f>M7</f>
        <v>SB19</v>
      </c>
      <c r="M29" s="27"/>
      <c r="N29" s="24"/>
      <c r="O29" s="31"/>
      <c r="P29" s="31"/>
      <c r="Q29" s="25"/>
      <c r="R29" s="25"/>
      <c r="S29" s="25"/>
      <c r="T29" s="25"/>
    </row>
    <row r="30" spans="1:20" x14ac:dyDescent="0.15">
      <c r="B30" s="72"/>
      <c r="C30" s="72"/>
      <c r="D30" s="28" t="str">
        <f t="shared" si="3"/>
        <v>S8</v>
      </c>
      <c r="E30" s="27">
        <f>AVERAGE(D20:E20)-AVERAGE(F20:G20)-$C$28</f>
        <v>0.15049999999999999</v>
      </c>
      <c r="F30" s="28" t="str">
        <f t="shared" si="4"/>
        <v>SB8</v>
      </c>
      <c r="G30" s="27"/>
      <c r="H30" s="28" t="str">
        <f t="shared" si="5"/>
        <v>S16</v>
      </c>
      <c r="I30" s="27">
        <f>AVERAGE(H20:I20)-AVERAGE(J20:K20)-$C$28</f>
        <v>0.15049999999999999</v>
      </c>
      <c r="J30" s="28" t="str">
        <f t="shared" si="6"/>
        <v>SB16</v>
      </c>
      <c r="K30" s="27"/>
      <c r="L30" s="28" t="str">
        <f>M9</f>
        <v>SB20</v>
      </c>
      <c r="M30" s="27"/>
      <c r="O30" s="31"/>
      <c r="P30" s="31"/>
      <c r="Q30" s="25"/>
      <c r="R30" s="25"/>
      <c r="S30" s="25"/>
      <c r="T30" s="25"/>
    </row>
    <row r="31" spans="1:20" x14ac:dyDescent="0.15">
      <c r="D31" s="32"/>
      <c r="E31" s="33"/>
      <c r="F31" s="32"/>
      <c r="G31" s="33"/>
      <c r="H31" s="32"/>
      <c r="I31" s="33"/>
      <c r="J31" s="32"/>
      <c r="K31" s="33"/>
      <c r="L31" s="32"/>
      <c r="M31" s="33"/>
      <c r="O31" s="31"/>
      <c r="P31" s="31"/>
      <c r="Q31" s="25"/>
      <c r="R31" s="25"/>
      <c r="S31" s="25"/>
      <c r="T31" s="25"/>
    </row>
    <row r="32" spans="1:20" x14ac:dyDescent="0.1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O32" s="31"/>
      <c r="P32" s="31"/>
      <c r="Q32" s="25"/>
      <c r="R32" s="25"/>
      <c r="S32" s="25"/>
      <c r="T32" s="25"/>
    </row>
    <row r="33" spans="2:20" x14ac:dyDescent="0.15">
      <c r="B33" s="16" t="s">
        <v>49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O33" s="31"/>
      <c r="P33" s="31"/>
      <c r="Q33" s="25"/>
      <c r="R33" s="25"/>
      <c r="S33" s="25"/>
      <c r="T33" s="25"/>
    </row>
    <row r="34" spans="2:20" x14ac:dyDescent="0.15">
      <c r="B34" s="26" t="str">
        <f>B23</f>
        <v>Standard-1</v>
      </c>
      <c r="C34" s="27">
        <f>LN(C23)</f>
        <v>-1.546463113272712</v>
      </c>
      <c r="D34" s="28" t="str">
        <f t="shared" ref="D34:D41" si="9">D3</f>
        <v>S1</v>
      </c>
      <c r="E34" s="27">
        <f>LN(E23-G23)</f>
        <v>-1.9768849533547439</v>
      </c>
      <c r="F34" s="28" t="str">
        <f t="shared" ref="F34:F41" si="10">F3</f>
        <v>SB1</v>
      </c>
      <c r="G34" s="27"/>
      <c r="H34" s="28" t="str">
        <f t="shared" ref="H34:H41" si="11">H3</f>
        <v>S9</v>
      </c>
      <c r="I34" s="27">
        <f>LN(I23-K23)</f>
        <v>-1.9768849533547439</v>
      </c>
      <c r="J34" s="28" t="str">
        <f t="shared" ref="J34:J41" si="12">J3</f>
        <v>SB9</v>
      </c>
      <c r="K34" s="27"/>
      <c r="L34" s="28" t="str">
        <f>L23</f>
        <v>S17</v>
      </c>
      <c r="M34" s="27">
        <f>LN(M23-M27)</f>
        <v>-1.9449106487222299</v>
      </c>
      <c r="O34" s="31"/>
      <c r="P34" s="31"/>
      <c r="Q34" s="25"/>
      <c r="R34" s="25"/>
      <c r="S34" s="25"/>
      <c r="T34" s="25"/>
    </row>
    <row r="35" spans="2:20" x14ac:dyDescent="0.15">
      <c r="B35" s="26" t="str">
        <f>B24</f>
        <v>Standard-2</v>
      </c>
      <c r="C35" s="27">
        <f t="shared" ref="C35:C38" si="13">LN(C24)</f>
        <v>-1.9696906777207168</v>
      </c>
      <c r="D35" s="28" t="str">
        <f t="shared" si="9"/>
        <v>S2</v>
      </c>
      <c r="E35" s="27">
        <f t="shared" ref="E35:E41" si="14">LN(E24-G24)</f>
        <v>-1.9951003932460851</v>
      </c>
      <c r="F35" s="28" t="str">
        <f t="shared" si="10"/>
        <v>SB2</v>
      </c>
      <c r="G35" s="27"/>
      <c r="H35" s="28" t="str">
        <f t="shared" si="11"/>
        <v>S10</v>
      </c>
      <c r="I35" s="27">
        <f t="shared" ref="I35:I41" si="15">LN(I24-K24)</f>
        <v>-1.9951003932460851</v>
      </c>
      <c r="J35" s="28" t="str">
        <f t="shared" si="12"/>
        <v>SB10</v>
      </c>
      <c r="K35" s="27"/>
      <c r="L35" s="28" t="str">
        <f t="shared" ref="L35:L41" si="16">L24</f>
        <v>S18</v>
      </c>
      <c r="M35" s="27">
        <f t="shared" ref="M35:M37" si="17">LN(M24-M28)</f>
        <v>-1.9914306643571227</v>
      </c>
      <c r="O35" s="31"/>
      <c r="P35" s="31"/>
      <c r="Q35" s="25"/>
      <c r="R35" s="25"/>
      <c r="S35" s="25"/>
      <c r="T35" s="25"/>
    </row>
    <row r="36" spans="2:20" x14ac:dyDescent="0.15">
      <c r="B36" s="26" t="str">
        <f>B25</f>
        <v>Standard-3</v>
      </c>
      <c r="C36" s="27">
        <f t="shared" si="13"/>
        <v>-2.673648774384878</v>
      </c>
      <c r="D36" s="28" t="str">
        <f t="shared" si="9"/>
        <v>S3</v>
      </c>
      <c r="E36" s="27">
        <f t="shared" si="14"/>
        <v>-1.9105430052180221</v>
      </c>
      <c r="F36" s="28" t="str">
        <f t="shared" si="10"/>
        <v>SB3</v>
      </c>
      <c r="G36" s="27"/>
      <c r="H36" s="28" t="str">
        <f t="shared" si="11"/>
        <v>S11</v>
      </c>
      <c r="I36" s="27">
        <f t="shared" si="15"/>
        <v>-1.9105430052180221</v>
      </c>
      <c r="J36" s="28" t="str">
        <f t="shared" si="12"/>
        <v>SB11</v>
      </c>
      <c r="K36" s="27"/>
      <c r="L36" s="28" t="str">
        <f t="shared" si="16"/>
        <v>S19</v>
      </c>
      <c r="M36" s="27">
        <f t="shared" si="17"/>
        <v>-1.870802676568508</v>
      </c>
      <c r="O36" s="25"/>
      <c r="P36" s="25"/>
      <c r="Q36" s="25"/>
      <c r="R36" s="25"/>
      <c r="S36" s="25"/>
      <c r="T36" s="25"/>
    </row>
    <row r="37" spans="2:20" x14ac:dyDescent="0.15">
      <c r="B37" s="26" t="str">
        <f>B26</f>
        <v>Standard-4</v>
      </c>
      <c r="C37" s="27">
        <f t="shared" si="13"/>
        <v>-3.3104430183936913</v>
      </c>
      <c r="D37" s="28" t="str">
        <f t="shared" si="9"/>
        <v>S4</v>
      </c>
      <c r="E37" s="27">
        <f t="shared" si="14"/>
        <v>-1.8937921947932066</v>
      </c>
      <c r="F37" s="28" t="str">
        <f t="shared" si="10"/>
        <v>SB4</v>
      </c>
      <c r="G37" s="27"/>
      <c r="H37" s="28" t="str">
        <f t="shared" si="11"/>
        <v>S12</v>
      </c>
      <c r="I37" s="27">
        <f t="shared" si="15"/>
        <v>-1.8937921947932066</v>
      </c>
      <c r="J37" s="28" t="str">
        <f t="shared" si="12"/>
        <v>SB12</v>
      </c>
      <c r="K37" s="27"/>
      <c r="L37" s="28" t="str">
        <f t="shared" si="16"/>
        <v>S20</v>
      </c>
      <c r="M37" s="27">
        <f t="shared" si="17"/>
        <v>-1.9449106487222299</v>
      </c>
      <c r="O37" s="25"/>
      <c r="P37" s="25"/>
      <c r="Q37" s="25"/>
      <c r="R37" s="25"/>
      <c r="S37" s="25"/>
      <c r="T37" s="25"/>
    </row>
    <row r="38" spans="2:20" x14ac:dyDescent="0.15">
      <c r="B38" s="26" t="str">
        <f>B27</f>
        <v>Standard-5</v>
      </c>
      <c r="C38" s="27">
        <f t="shared" si="13"/>
        <v>-3.8873303928377752</v>
      </c>
      <c r="D38" s="28" t="str">
        <f t="shared" si="9"/>
        <v>S5</v>
      </c>
      <c r="E38" s="27">
        <f t="shared" si="14"/>
        <v>-1.9768849533547439</v>
      </c>
      <c r="F38" s="28" t="str">
        <f t="shared" si="10"/>
        <v>SB5</v>
      </c>
      <c r="G38" s="27"/>
      <c r="H38" s="28" t="str">
        <f t="shared" si="11"/>
        <v>S13</v>
      </c>
      <c r="I38" s="27">
        <f t="shared" si="15"/>
        <v>-1.9768849533547439</v>
      </c>
      <c r="J38" s="28" t="str">
        <f t="shared" si="12"/>
        <v>SB13</v>
      </c>
      <c r="K38" s="27"/>
      <c r="L38" s="28" t="str">
        <f t="shared" si="16"/>
        <v>SB17</v>
      </c>
      <c r="M38" s="27"/>
      <c r="P38" s="25"/>
      <c r="Q38" s="25"/>
      <c r="R38" s="25"/>
      <c r="S38" s="25"/>
      <c r="T38" s="25"/>
    </row>
    <row r="39" spans="2:20" x14ac:dyDescent="0.15">
      <c r="B39" s="72"/>
      <c r="C39" s="27"/>
      <c r="D39" s="28" t="str">
        <f t="shared" si="9"/>
        <v>S6</v>
      </c>
      <c r="E39" s="27">
        <f t="shared" si="14"/>
        <v>-1.9951003932460851</v>
      </c>
      <c r="F39" s="28" t="str">
        <f t="shared" si="10"/>
        <v>SB6</v>
      </c>
      <c r="G39" s="27"/>
      <c r="H39" s="28" t="str">
        <f t="shared" si="11"/>
        <v>S14</v>
      </c>
      <c r="I39" s="27">
        <f t="shared" si="15"/>
        <v>-1.9951003932460851</v>
      </c>
      <c r="J39" s="28" t="str">
        <f t="shared" si="12"/>
        <v>SB14</v>
      </c>
      <c r="K39" s="27"/>
      <c r="L39" s="28" t="str">
        <f t="shared" si="16"/>
        <v>SB18</v>
      </c>
      <c r="M39" s="27"/>
      <c r="P39" s="25"/>
      <c r="Q39" s="25"/>
      <c r="R39" s="25"/>
      <c r="S39" s="25"/>
      <c r="T39" s="25"/>
    </row>
    <row r="40" spans="2:20" x14ac:dyDescent="0.15">
      <c r="B40" s="72"/>
      <c r="C40" s="27"/>
      <c r="D40" s="28" t="str">
        <f t="shared" si="9"/>
        <v>S7</v>
      </c>
      <c r="E40" s="27">
        <f t="shared" si="14"/>
        <v>-1.9105430052180221</v>
      </c>
      <c r="F40" s="28" t="str">
        <f t="shared" si="10"/>
        <v>SB7</v>
      </c>
      <c r="G40" s="27"/>
      <c r="H40" s="28" t="str">
        <f t="shared" si="11"/>
        <v>S15</v>
      </c>
      <c r="I40" s="27">
        <f t="shared" si="15"/>
        <v>-1.9105430052180221</v>
      </c>
      <c r="J40" s="28" t="str">
        <f t="shared" si="12"/>
        <v>SB15</v>
      </c>
      <c r="K40" s="27"/>
      <c r="L40" s="28" t="str">
        <f t="shared" si="16"/>
        <v>SB19</v>
      </c>
      <c r="M40" s="27"/>
      <c r="P40" s="25"/>
      <c r="Q40" s="25"/>
      <c r="R40" s="25"/>
      <c r="S40" s="25"/>
      <c r="T40" s="25"/>
    </row>
    <row r="41" spans="2:20" x14ac:dyDescent="0.15">
      <c r="B41" s="34" t="s">
        <v>50</v>
      </c>
      <c r="C41" s="73">
        <f>INDEX(LINEST(C34:C38,LN(B47:B51),TRUE,FALSE),2)</f>
        <v>-4.8720228120904263</v>
      </c>
      <c r="D41" s="28" t="str">
        <f t="shared" si="9"/>
        <v>S8</v>
      </c>
      <c r="E41" s="27">
        <f t="shared" si="14"/>
        <v>-1.8937921947932066</v>
      </c>
      <c r="F41" s="28" t="str">
        <f t="shared" si="10"/>
        <v>SB8</v>
      </c>
      <c r="G41" s="27"/>
      <c r="H41" s="28" t="str">
        <f t="shared" si="11"/>
        <v>S16</v>
      </c>
      <c r="I41" s="27">
        <f t="shared" si="15"/>
        <v>-1.8937921947932066</v>
      </c>
      <c r="J41" s="28" t="str">
        <f t="shared" si="12"/>
        <v>SB16</v>
      </c>
      <c r="K41" s="27"/>
      <c r="L41" s="28" t="str">
        <f t="shared" si="16"/>
        <v>SB20</v>
      </c>
      <c r="M41" s="27"/>
      <c r="P41" s="25"/>
      <c r="Q41" s="25"/>
      <c r="R41" s="25"/>
      <c r="S41" s="25"/>
      <c r="T41" s="25"/>
    </row>
    <row r="42" spans="2:20" x14ac:dyDescent="0.15">
      <c r="B42" s="34" t="s">
        <v>51</v>
      </c>
      <c r="C42" s="35">
        <f>INDEX(LINEST(C34:C38,LN(B47:B51),TRUE,TRUE),1)</f>
        <v>0.86886119841646825</v>
      </c>
      <c r="D42" s="36"/>
      <c r="E42" s="36"/>
      <c r="F42" s="36"/>
      <c r="G42" s="36"/>
      <c r="H42" s="36"/>
      <c r="I42" s="36"/>
      <c r="J42" s="36"/>
      <c r="K42" s="36"/>
      <c r="L42" s="36"/>
      <c r="M42" s="37"/>
      <c r="P42" s="25"/>
      <c r="Q42" s="25"/>
      <c r="R42" s="25"/>
      <c r="S42" s="25"/>
      <c r="T42" s="25"/>
    </row>
    <row r="43" spans="2:20" x14ac:dyDescent="0.15">
      <c r="D43" s="36"/>
      <c r="E43" s="36"/>
      <c r="F43" s="36"/>
      <c r="G43" s="36"/>
      <c r="H43" s="36"/>
      <c r="I43" s="36"/>
      <c r="J43" s="36"/>
      <c r="K43" s="36"/>
      <c r="L43" s="36"/>
      <c r="M43" s="36"/>
      <c r="P43" s="25"/>
      <c r="Q43" s="25"/>
      <c r="R43" s="25"/>
      <c r="S43" s="25"/>
      <c r="T43" s="25"/>
    </row>
    <row r="44" spans="2:20" x14ac:dyDescent="0.15">
      <c r="B44" s="37"/>
      <c r="C44" s="37"/>
      <c r="D44" s="37"/>
      <c r="E44" s="36"/>
      <c r="F44" s="37"/>
      <c r="G44" s="37"/>
      <c r="H44" s="37"/>
      <c r="I44" s="23"/>
      <c r="J44" s="23"/>
      <c r="K44" s="23"/>
      <c r="L44" s="38"/>
      <c r="M44" s="37"/>
      <c r="N44" s="39"/>
      <c r="O44" s="1"/>
      <c r="P44" s="40"/>
      <c r="Q44" s="25"/>
      <c r="R44" s="25"/>
      <c r="S44" s="25"/>
      <c r="T44" s="25"/>
    </row>
    <row r="45" spans="2:20" ht="14" thickBot="1" x14ac:dyDescent="0.2">
      <c r="B45" s="21" t="s">
        <v>52</v>
      </c>
      <c r="C45" s="37"/>
      <c r="D45" s="37"/>
      <c r="E45" s="41" t="s">
        <v>53</v>
      </c>
      <c r="F45" s="42" t="s">
        <v>54</v>
      </c>
      <c r="G45" s="42" t="s">
        <v>55</v>
      </c>
      <c r="H45" s="42" t="s">
        <v>56</v>
      </c>
      <c r="I45" s="42"/>
      <c r="J45" s="42"/>
      <c r="K45" s="23"/>
      <c r="L45" s="23"/>
      <c r="M45" s="37"/>
      <c r="N45" s="39"/>
      <c r="O45" s="39"/>
      <c r="P45" s="25"/>
      <c r="Q45" s="25"/>
      <c r="R45" s="43"/>
      <c r="S45" s="44"/>
      <c r="T45" s="25"/>
    </row>
    <row r="46" spans="2:20" x14ac:dyDescent="0.15">
      <c r="B46" s="45"/>
      <c r="C46" s="46" t="s">
        <v>54</v>
      </c>
      <c r="D46" s="47"/>
      <c r="E46" s="48" t="str">
        <f>D3</f>
        <v>S1</v>
      </c>
      <c r="F46" s="49">
        <f t="shared" ref="F46:F53" si="18">EXP((E34-$C$41)/$C$42)</f>
        <v>27.99724978825973</v>
      </c>
      <c r="G46" s="50">
        <v>1</v>
      </c>
      <c r="H46" s="49">
        <f t="shared" ref="H46:H65" si="19">F46*G46</f>
        <v>27.99724978825973</v>
      </c>
      <c r="I46" s="51"/>
      <c r="K46" s="67"/>
      <c r="L46" s="52"/>
      <c r="M46" s="37"/>
      <c r="N46" s="29"/>
      <c r="P46" s="53"/>
      <c r="Q46" s="25"/>
      <c r="R46" s="43"/>
      <c r="S46" s="44"/>
      <c r="T46" s="25"/>
    </row>
    <row r="47" spans="2:20" x14ac:dyDescent="0.15">
      <c r="B47" s="54">
        <v>50</v>
      </c>
      <c r="C47" s="55">
        <f>EXP((C34-$C$41)/$C$42)</f>
        <v>45.947179963481837</v>
      </c>
      <c r="E47" s="48" t="str">
        <f t="shared" ref="E47:E53" si="20">D4</f>
        <v>S2</v>
      </c>
      <c r="F47" s="49">
        <f t="shared" si="18"/>
        <v>27.416404925069806</v>
      </c>
      <c r="G47" s="50">
        <v>1</v>
      </c>
      <c r="H47" s="49">
        <f t="shared" si="19"/>
        <v>27.416404925069806</v>
      </c>
      <c r="I47" s="51"/>
      <c r="K47" s="67"/>
      <c r="L47" s="52"/>
      <c r="M47" s="37"/>
      <c r="N47" s="29"/>
      <c r="P47" s="53"/>
      <c r="Q47" s="25"/>
      <c r="R47" s="25"/>
      <c r="S47" s="25"/>
      <c r="T47" s="25"/>
    </row>
    <row r="48" spans="2:20" x14ac:dyDescent="0.15">
      <c r="B48" s="54">
        <f t="shared" ref="B48:B51" si="21">B47/2</f>
        <v>25</v>
      </c>
      <c r="C48" s="55">
        <f t="shared" ref="C48:C51" si="22">EXP((C35-$C$41)/$C$42)</f>
        <v>28.230032802811145</v>
      </c>
      <c r="E48" s="48" t="str">
        <f t="shared" si="20"/>
        <v>S3</v>
      </c>
      <c r="F48" s="49">
        <f t="shared" si="18"/>
        <v>30.218712224437446</v>
      </c>
      <c r="G48" s="50">
        <v>1</v>
      </c>
      <c r="H48" s="49">
        <f t="shared" si="19"/>
        <v>30.218712224437446</v>
      </c>
      <c r="I48" s="51"/>
      <c r="K48" s="67"/>
      <c r="L48" s="52"/>
      <c r="M48" s="37"/>
      <c r="N48" s="29"/>
      <c r="P48" s="53"/>
      <c r="Q48" s="25"/>
      <c r="R48" s="25"/>
      <c r="S48" s="25"/>
      <c r="T48" s="25"/>
    </row>
    <row r="49" spans="2:20" x14ac:dyDescent="0.15">
      <c r="B49" s="54">
        <f t="shared" si="21"/>
        <v>12.5</v>
      </c>
      <c r="C49" s="55">
        <f t="shared" si="22"/>
        <v>12.555748784735426</v>
      </c>
      <c r="E49" s="48" t="str">
        <f t="shared" si="20"/>
        <v>S4</v>
      </c>
      <c r="F49" s="49">
        <f t="shared" si="18"/>
        <v>30.806952138860858</v>
      </c>
      <c r="G49" s="50">
        <v>1</v>
      </c>
      <c r="H49" s="49">
        <f t="shared" si="19"/>
        <v>30.806952138860858</v>
      </c>
      <c r="I49" s="51"/>
      <c r="K49" s="67"/>
      <c r="L49" s="52"/>
      <c r="M49" s="37"/>
      <c r="N49" s="29"/>
      <c r="P49" s="53"/>
      <c r="Q49" s="25"/>
      <c r="R49" s="25"/>
      <c r="S49" s="25"/>
      <c r="T49" s="25"/>
    </row>
    <row r="50" spans="2:20" x14ac:dyDescent="0.15">
      <c r="B50" s="54">
        <f t="shared" si="21"/>
        <v>6.25</v>
      </c>
      <c r="C50" s="55">
        <f t="shared" si="22"/>
        <v>6.0331657518305954</v>
      </c>
      <c r="E50" s="48" t="str">
        <f t="shared" si="20"/>
        <v>S5</v>
      </c>
      <c r="F50" s="49">
        <f t="shared" si="18"/>
        <v>27.99724978825973</v>
      </c>
      <c r="G50" s="50">
        <v>1</v>
      </c>
      <c r="H50" s="49">
        <f t="shared" si="19"/>
        <v>27.99724978825973</v>
      </c>
      <c r="I50" s="51"/>
      <c r="K50" s="67"/>
      <c r="L50" s="52"/>
      <c r="M50" s="37"/>
      <c r="N50" s="29"/>
      <c r="P50" s="53"/>
    </row>
    <row r="51" spans="2:20" x14ac:dyDescent="0.15">
      <c r="B51" s="54">
        <f t="shared" si="21"/>
        <v>3.125</v>
      </c>
      <c r="C51" s="55">
        <f t="shared" si="22"/>
        <v>3.1059320198064571</v>
      </c>
      <c r="E51" s="48" t="str">
        <f t="shared" si="20"/>
        <v>S6</v>
      </c>
      <c r="F51" s="49">
        <f t="shared" si="18"/>
        <v>27.416404925069806</v>
      </c>
      <c r="G51" s="50">
        <v>1</v>
      </c>
      <c r="H51" s="49">
        <f t="shared" si="19"/>
        <v>27.416404925069806</v>
      </c>
      <c r="I51" s="51"/>
      <c r="K51" s="67"/>
      <c r="L51" s="52"/>
      <c r="M51" s="37"/>
      <c r="N51" s="29"/>
      <c r="P51" s="53"/>
    </row>
    <row r="52" spans="2:20" x14ac:dyDescent="0.15">
      <c r="B52" s="74"/>
      <c r="C52" s="55"/>
      <c r="E52" s="48" t="str">
        <f t="shared" si="20"/>
        <v>S7</v>
      </c>
      <c r="F52" s="49">
        <f t="shared" si="18"/>
        <v>30.218712224437446</v>
      </c>
      <c r="G52" s="50">
        <v>1</v>
      </c>
      <c r="H52" s="49">
        <f t="shared" si="19"/>
        <v>30.218712224437446</v>
      </c>
      <c r="I52" s="51"/>
      <c r="K52" s="68"/>
      <c r="L52" s="52"/>
      <c r="M52" s="37"/>
      <c r="N52" s="29"/>
      <c r="P52" s="53"/>
    </row>
    <row r="53" spans="2:20" x14ac:dyDescent="0.15">
      <c r="B53" s="74"/>
      <c r="C53" s="55"/>
      <c r="E53" s="48" t="str">
        <f t="shared" si="20"/>
        <v>S8</v>
      </c>
      <c r="F53" s="49">
        <f t="shared" si="18"/>
        <v>30.806952138860858</v>
      </c>
      <c r="G53" s="50">
        <v>1</v>
      </c>
      <c r="H53" s="49">
        <f t="shared" si="19"/>
        <v>30.806952138860858</v>
      </c>
      <c r="I53" s="51"/>
      <c r="K53" s="68"/>
      <c r="L53" s="52"/>
      <c r="M53" s="37"/>
      <c r="N53" s="29"/>
      <c r="P53" s="53"/>
    </row>
    <row r="54" spans="2:20" x14ac:dyDescent="0.15">
      <c r="B54" s="37"/>
      <c r="C54" s="37"/>
      <c r="D54" s="37"/>
      <c r="E54" s="48" t="str">
        <f t="shared" ref="E54:E61" si="23">H3</f>
        <v>S9</v>
      </c>
      <c r="F54" s="49">
        <f t="shared" ref="F54:F61" si="24">EXP((I34-$C$41)/$C$42)</f>
        <v>27.99724978825973</v>
      </c>
      <c r="G54" s="50">
        <v>1</v>
      </c>
      <c r="H54" s="49">
        <f t="shared" si="19"/>
        <v>27.99724978825973</v>
      </c>
      <c r="I54" s="51"/>
      <c r="K54" s="68"/>
      <c r="L54" s="52"/>
      <c r="M54" s="37"/>
      <c r="N54" s="29"/>
      <c r="P54" s="53"/>
    </row>
    <row r="55" spans="2:20" x14ac:dyDescent="0.15">
      <c r="B55" s="37"/>
      <c r="C55" s="37"/>
      <c r="D55" s="37"/>
      <c r="E55" s="48" t="str">
        <f t="shared" si="23"/>
        <v>S10</v>
      </c>
      <c r="F55" s="49">
        <f t="shared" si="24"/>
        <v>27.416404925069806</v>
      </c>
      <c r="G55" s="50">
        <v>1</v>
      </c>
      <c r="H55" s="49">
        <f t="shared" si="19"/>
        <v>27.416404925069806</v>
      </c>
      <c r="I55" s="51"/>
      <c r="K55" s="68"/>
      <c r="L55" s="52"/>
      <c r="M55" s="37"/>
      <c r="N55" s="29"/>
      <c r="P55" s="53"/>
    </row>
    <row r="56" spans="2:20" x14ac:dyDescent="0.15">
      <c r="B56" s="37"/>
      <c r="C56" s="37"/>
      <c r="D56" s="37"/>
      <c r="E56" s="48" t="str">
        <f t="shared" si="23"/>
        <v>S11</v>
      </c>
      <c r="F56" s="49">
        <f t="shared" si="24"/>
        <v>30.218712224437446</v>
      </c>
      <c r="G56" s="50">
        <v>1</v>
      </c>
      <c r="H56" s="49">
        <f t="shared" si="19"/>
        <v>30.218712224437446</v>
      </c>
      <c r="I56" s="51"/>
      <c r="K56" s="68"/>
      <c r="L56" s="52"/>
      <c r="M56" s="37"/>
      <c r="N56" s="29"/>
      <c r="P56" s="53"/>
    </row>
    <row r="57" spans="2:20" x14ac:dyDescent="0.15">
      <c r="B57" s="37"/>
      <c r="C57" s="37"/>
      <c r="D57" s="37"/>
      <c r="E57" s="48" t="str">
        <f t="shared" si="23"/>
        <v>S12</v>
      </c>
      <c r="F57" s="49">
        <f t="shared" si="24"/>
        <v>30.806952138860858</v>
      </c>
      <c r="G57" s="50">
        <v>1</v>
      </c>
      <c r="H57" s="49">
        <f t="shared" si="19"/>
        <v>30.806952138860858</v>
      </c>
      <c r="I57" s="51"/>
      <c r="K57" s="68"/>
      <c r="L57" s="52"/>
      <c r="M57" s="37"/>
      <c r="N57" s="29"/>
      <c r="P57" s="53"/>
    </row>
    <row r="58" spans="2:20" x14ac:dyDescent="0.15">
      <c r="B58" s="37"/>
      <c r="C58" s="37"/>
      <c r="D58" s="37"/>
      <c r="E58" s="48" t="str">
        <f t="shared" si="23"/>
        <v>S13</v>
      </c>
      <c r="F58" s="49">
        <f t="shared" si="24"/>
        <v>27.99724978825973</v>
      </c>
      <c r="G58" s="50">
        <v>1</v>
      </c>
      <c r="H58" s="49">
        <f t="shared" si="19"/>
        <v>27.99724978825973</v>
      </c>
      <c r="I58" s="51"/>
      <c r="K58" s="67"/>
      <c r="L58" s="52"/>
      <c r="M58" s="37"/>
      <c r="N58" s="29"/>
      <c r="P58" s="53"/>
    </row>
    <row r="59" spans="2:20" x14ac:dyDescent="0.15">
      <c r="B59" s="37"/>
      <c r="C59" s="37"/>
      <c r="D59" s="37"/>
      <c r="E59" s="48" t="str">
        <f t="shared" si="23"/>
        <v>S14</v>
      </c>
      <c r="F59" s="49">
        <f t="shared" si="24"/>
        <v>27.416404925069806</v>
      </c>
      <c r="G59" s="50">
        <v>1</v>
      </c>
      <c r="H59" s="49">
        <f t="shared" si="19"/>
        <v>27.416404925069806</v>
      </c>
      <c r="I59" s="51"/>
      <c r="K59" s="67"/>
      <c r="L59" s="52"/>
      <c r="M59" s="37"/>
      <c r="N59" s="29"/>
      <c r="P59" s="53"/>
    </row>
    <row r="60" spans="2:20" x14ac:dyDescent="0.15">
      <c r="B60" s="37"/>
      <c r="C60" s="37"/>
      <c r="D60" s="37"/>
      <c r="E60" s="48" t="str">
        <f t="shared" si="23"/>
        <v>S15</v>
      </c>
      <c r="F60" s="49">
        <f t="shared" si="24"/>
        <v>30.218712224437446</v>
      </c>
      <c r="G60" s="50">
        <v>1</v>
      </c>
      <c r="H60" s="49">
        <f t="shared" si="19"/>
        <v>30.218712224437446</v>
      </c>
      <c r="I60" s="51"/>
      <c r="K60" s="67"/>
      <c r="L60" s="52"/>
      <c r="M60" s="37"/>
      <c r="N60" s="29"/>
      <c r="P60" s="53"/>
    </row>
    <row r="61" spans="2:20" x14ac:dyDescent="0.15">
      <c r="B61" s="37"/>
      <c r="C61" s="37"/>
      <c r="D61" s="37"/>
      <c r="E61" s="48" t="str">
        <f t="shared" si="23"/>
        <v>S16</v>
      </c>
      <c r="F61" s="49">
        <f t="shared" si="24"/>
        <v>30.806952138860858</v>
      </c>
      <c r="G61" s="50">
        <v>1</v>
      </c>
      <c r="H61" s="49">
        <f t="shared" si="19"/>
        <v>30.806952138860858</v>
      </c>
      <c r="I61" s="51"/>
      <c r="K61" s="67"/>
      <c r="L61" s="52"/>
      <c r="M61" s="37"/>
      <c r="N61" s="29"/>
      <c r="P61" s="53"/>
    </row>
    <row r="62" spans="2:20" x14ac:dyDescent="0.15">
      <c r="B62" s="37"/>
      <c r="C62" s="37"/>
      <c r="D62" s="37"/>
      <c r="E62" s="64" t="str">
        <f>L34</f>
        <v>S17</v>
      </c>
      <c r="F62" s="49">
        <f>EXP((M34-$C$41)/$C$42)</f>
        <v>29.046747883889385</v>
      </c>
      <c r="G62" s="50">
        <v>1</v>
      </c>
      <c r="H62" s="49">
        <f t="shared" si="19"/>
        <v>29.046747883889385</v>
      </c>
      <c r="I62" s="51"/>
      <c r="K62" s="67"/>
      <c r="L62" s="52"/>
      <c r="M62" s="37"/>
      <c r="N62" s="29"/>
      <c r="P62" s="53"/>
    </row>
    <row r="63" spans="2:20" x14ac:dyDescent="0.15">
      <c r="B63" s="37"/>
      <c r="C63" s="37"/>
      <c r="D63" s="37"/>
      <c r="E63" s="64" t="str">
        <f t="shared" ref="E63:E65" si="25">L35</f>
        <v>S18</v>
      </c>
      <c r="F63" s="49">
        <f t="shared" ref="F63:F65" si="26">EXP((M35-$C$41)/$C$42)</f>
        <v>27.532445948694455</v>
      </c>
      <c r="G63" s="50">
        <v>1</v>
      </c>
      <c r="H63" s="49">
        <f t="shared" si="19"/>
        <v>27.532445948694455</v>
      </c>
      <c r="I63" s="51"/>
      <c r="K63" s="67"/>
      <c r="L63" s="52"/>
      <c r="M63" s="37"/>
      <c r="N63" s="29"/>
      <c r="P63" s="53"/>
    </row>
    <row r="64" spans="2:20" x14ac:dyDescent="0.15">
      <c r="B64" s="37"/>
      <c r="C64" s="37"/>
      <c r="D64" s="37"/>
      <c r="E64" s="64" t="str">
        <f t="shared" si="25"/>
        <v>S19</v>
      </c>
      <c r="F64" s="49">
        <f t="shared" si="26"/>
        <v>31.632964313527729</v>
      </c>
      <c r="G64" s="50">
        <v>1</v>
      </c>
      <c r="H64" s="49">
        <f t="shared" si="19"/>
        <v>31.632964313527729</v>
      </c>
      <c r="I64" s="51"/>
      <c r="K64" s="68"/>
      <c r="L64" s="52"/>
      <c r="M64" s="37"/>
      <c r="N64" s="29"/>
      <c r="P64" s="53"/>
    </row>
    <row r="65" spans="2:16" x14ac:dyDescent="0.15">
      <c r="B65" s="37"/>
      <c r="C65" s="37"/>
      <c r="D65" s="37"/>
      <c r="E65" s="64" t="str">
        <f t="shared" si="25"/>
        <v>S20</v>
      </c>
      <c r="F65" s="49">
        <f t="shared" si="26"/>
        <v>29.046747883889385</v>
      </c>
      <c r="G65" s="50">
        <v>1</v>
      </c>
      <c r="H65" s="49">
        <f t="shared" si="19"/>
        <v>29.046747883889385</v>
      </c>
      <c r="I65" s="51"/>
      <c r="K65" s="68"/>
      <c r="L65" s="52"/>
      <c r="M65" s="37"/>
      <c r="N65" s="29"/>
      <c r="P65" s="53"/>
    </row>
    <row r="66" spans="2:16" x14ac:dyDescent="0.15">
      <c r="B66" s="37"/>
      <c r="C66" s="37"/>
      <c r="D66" s="37"/>
      <c r="E66" s="51"/>
      <c r="G66" s="68"/>
      <c r="H66" s="52"/>
      <c r="I66" s="37"/>
      <c r="J66" s="29"/>
      <c r="L66" s="53"/>
    </row>
    <row r="67" spans="2:16" x14ac:dyDescent="0.15">
      <c r="B67" s="37"/>
      <c r="C67" s="37"/>
      <c r="D67" s="37"/>
      <c r="E67" s="51"/>
      <c r="G67" s="68"/>
      <c r="H67" s="52"/>
      <c r="I67" s="37"/>
      <c r="J67" s="29"/>
      <c r="L67" s="53"/>
    </row>
    <row r="68" spans="2:16" x14ac:dyDescent="0.15">
      <c r="B68" s="37"/>
      <c r="C68" s="37"/>
      <c r="D68" s="37"/>
      <c r="E68" s="51"/>
      <c r="G68" s="68"/>
      <c r="H68" s="52"/>
      <c r="I68" s="37"/>
      <c r="J68" s="29"/>
      <c r="L68" s="53"/>
    </row>
    <row r="69" spans="2:16" x14ac:dyDescent="0.15">
      <c r="B69" s="37"/>
      <c r="C69" s="37"/>
      <c r="D69" s="37"/>
      <c r="E69" s="51"/>
      <c r="G69" s="68"/>
      <c r="H69" s="52"/>
      <c r="I69" s="37"/>
      <c r="J69" s="29"/>
    </row>
    <row r="70" spans="2:16" x14ac:dyDescent="0.15">
      <c r="B70" s="37"/>
      <c r="C70" s="37"/>
      <c r="D70" s="37"/>
      <c r="E70" s="65"/>
      <c r="F70" s="66"/>
      <c r="I70" s="51"/>
      <c r="J70" s="59"/>
      <c r="K70" s="52"/>
      <c r="L70" s="52"/>
      <c r="M70" s="37"/>
    </row>
    <row r="71" spans="2:16" x14ac:dyDescent="0.15">
      <c r="B71" s="37"/>
      <c r="C71" s="37"/>
      <c r="D71" s="37"/>
      <c r="I71" s="51"/>
      <c r="J71" s="59"/>
      <c r="K71" s="52"/>
      <c r="L71" s="52"/>
      <c r="M71" s="37"/>
    </row>
    <row r="72" spans="2:16" x14ac:dyDescent="0.15">
      <c r="I72" s="51"/>
      <c r="J72" s="56"/>
      <c r="K72" s="61"/>
      <c r="L72" s="62"/>
    </row>
    <row r="73" spans="2:16" x14ac:dyDescent="0.15">
      <c r="I73" s="51"/>
      <c r="J73" s="59"/>
      <c r="K73" s="25"/>
      <c r="L73" s="62"/>
    </row>
    <row r="74" spans="2:16" x14ac:dyDescent="0.15">
      <c r="I74" s="51"/>
      <c r="J74" s="59"/>
      <c r="K74" s="51"/>
      <c r="L74" s="62"/>
    </row>
    <row r="75" spans="2:16" x14ac:dyDescent="0.15">
      <c r="I75" s="51"/>
      <c r="J75" s="60"/>
      <c r="K75" s="61"/>
      <c r="L75" s="62"/>
    </row>
    <row r="76" spans="2:16" x14ac:dyDescent="0.15">
      <c r="I76" s="51"/>
      <c r="J76" s="25"/>
      <c r="K76" s="63"/>
      <c r="L76" s="62"/>
    </row>
    <row r="77" spans="2:16" x14ac:dyDescent="0.15">
      <c r="I77" s="51"/>
      <c r="J77" s="61"/>
      <c r="K77" s="25"/>
      <c r="L77" s="62"/>
    </row>
    <row r="78" spans="2:16" x14ac:dyDescent="0.15">
      <c r="I78" s="51"/>
      <c r="J78" s="61"/>
      <c r="K78" s="25"/>
      <c r="L78" s="62"/>
    </row>
    <row r="79" spans="2:16" x14ac:dyDescent="0.15">
      <c r="I79" s="51"/>
      <c r="J79" s="25"/>
      <c r="K79" s="25"/>
      <c r="L79" s="62"/>
    </row>
    <row r="80" spans="2:16" x14ac:dyDescent="0.15">
      <c r="I80" s="51"/>
      <c r="J80" s="25"/>
      <c r="K80" s="25"/>
      <c r="L80" s="62"/>
    </row>
    <row r="81" spans="9:12" x14ac:dyDescent="0.15">
      <c r="I81" s="51"/>
      <c r="J81" s="61"/>
      <c r="K81" s="25"/>
      <c r="L81" s="62"/>
    </row>
    <row r="82" spans="9:12" x14ac:dyDescent="0.15">
      <c r="I82" s="51"/>
      <c r="J82" s="25"/>
      <c r="K82" s="25"/>
      <c r="L82" s="62"/>
    </row>
    <row r="83" spans="9:12" x14ac:dyDescent="0.15">
      <c r="I83" s="51"/>
      <c r="J83" s="25"/>
      <c r="K83" s="25"/>
      <c r="L83" s="62"/>
    </row>
    <row r="84" spans="9:12" x14ac:dyDescent="0.15">
      <c r="I84" s="51"/>
      <c r="J84" s="25"/>
      <c r="K84" s="25"/>
      <c r="L84" s="62"/>
    </row>
    <row r="85" spans="9:12" x14ac:dyDescent="0.15">
      <c r="I85" s="51"/>
      <c r="J85" s="61"/>
      <c r="K85" s="25"/>
      <c r="L85" s="62"/>
    </row>
    <row r="86" spans="9:12" x14ac:dyDescent="0.15">
      <c r="K86" s="25"/>
      <c r="L86" s="25"/>
    </row>
  </sheetData>
  <pageMargins left="0.25" right="0.25" top="0.25" bottom="0.25" header="0.5" footer="0.5"/>
  <pageSetup scale="4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Layout 1 ELISA</vt:lpstr>
      <vt:lpstr>Layout 2 ELISA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Takaki Waritani</cp:lastModifiedBy>
  <cp:lastPrinted>2018-03-30T20:18:57Z</cp:lastPrinted>
  <dcterms:created xsi:type="dcterms:W3CDTF">2011-01-18T20:51:17Z</dcterms:created>
  <dcterms:modified xsi:type="dcterms:W3CDTF">2018-04-07T15:18:36Z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12.0</vt:lpwstr>
  </property>
</Properties>
</file>